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\\filesrv.agentura.local\DATA\VA\OSMK\Dolezite dokumenty k vyzvam\"/>
    </mc:Choice>
  </mc:AlternateContent>
  <bookViews>
    <workbookView xWindow="0" yWindow="0" windowWidth="19200" windowHeight="11640"/>
  </bookViews>
  <sheets>
    <sheet name="Pracovný výkaz" sheetId="1" r:id="rId1"/>
    <sheet name="Návod na používanie PV" sheetId="2" r:id="rId2"/>
  </sheets>
  <definedNames>
    <definedName name="_xlnm.Print_Area" localSheetId="0">'Pracovný výkaz'!$A$1:$AI$31</definedName>
  </definedNames>
  <calcPr calcId="162913"/>
</workbook>
</file>

<file path=xl/calcChain.xml><?xml version="1.0" encoding="utf-8"?>
<calcChain xmlns="http://schemas.openxmlformats.org/spreadsheetml/2006/main">
  <c r="C17" i="1" l="1"/>
  <c r="F13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I11" i="1" l="1"/>
  <c r="G13" i="1" l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C13" i="1"/>
  <c r="AH14" i="1"/>
  <c r="AI15" i="1"/>
  <c r="C16" i="1"/>
  <c r="D13" i="1"/>
  <c r="E13" i="1"/>
  <c r="AI12" i="1" l="1"/>
  <c r="AI16" i="1" s="1"/>
  <c r="AI14" i="1"/>
  <c r="B21" i="1" l="1"/>
  <c r="B29" i="1" s="1"/>
  <c r="AH11" i="1"/>
  <c r="BB22" i="1" l="1"/>
  <c r="BB33" i="1" l="1"/>
  <c r="BB32" i="1"/>
  <c r="BB31" i="1"/>
  <c r="AV19" i="1" l="1"/>
  <c r="BB19" i="1"/>
  <c r="BB20" i="1"/>
  <c r="C5" i="1" l="1"/>
  <c r="AB5" i="1"/>
  <c r="BB21" i="1"/>
  <c r="BB23" i="1"/>
  <c r="BB24" i="1"/>
  <c r="BB25" i="1"/>
  <c r="BB26" i="1"/>
  <c r="BB27" i="1"/>
  <c r="BB28" i="1"/>
  <c r="BB29" i="1"/>
  <c r="BB30" i="1"/>
  <c r="AH15" i="1" l="1"/>
  <c r="AH12" i="1"/>
  <c r="AG4" i="1" l="1"/>
  <c r="X5" i="1" l="1"/>
  <c r="T5" i="1"/>
  <c r="P5" i="1"/>
  <c r="L5" i="1"/>
  <c r="H5" i="1"/>
  <c r="D5" i="1"/>
  <c r="AA5" i="1"/>
  <c r="W5" i="1"/>
  <c r="S5" i="1"/>
  <c r="O5" i="1"/>
  <c r="K5" i="1"/>
  <c r="G5" i="1"/>
  <c r="AD5" i="1"/>
  <c r="Z5" i="1"/>
  <c r="V5" i="1"/>
  <c r="R5" i="1"/>
  <c r="N5" i="1"/>
  <c r="J5" i="1"/>
  <c r="F5" i="1"/>
  <c r="AG5" i="1"/>
  <c r="AC5" i="1"/>
  <c r="Y5" i="1"/>
  <c r="U5" i="1"/>
  <c r="Q5" i="1"/>
  <c r="M5" i="1"/>
  <c r="I5" i="1"/>
  <c r="E5" i="1"/>
  <c r="AE4" i="1"/>
  <c r="AE5" i="1" s="1"/>
  <c r="AF4" i="1"/>
  <c r="AF5" i="1" s="1"/>
</calcChain>
</file>

<file path=xl/comments1.xml><?xml version="1.0" encoding="utf-8"?>
<comments xmlns="http://schemas.openxmlformats.org/spreadsheetml/2006/main">
  <authors>
    <author>Branislav Horák</author>
  </authors>
  <commentList>
    <comment ref="B11" authorId="0" shapeId="0">
      <text>
        <r>
          <rPr>
            <sz val="8"/>
            <color indexed="81"/>
            <rFont val="Segoe UI"/>
            <family val="2"/>
            <charset val="238"/>
          </rPr>
          <t>tu sa uvedie číslo rozpočtovej položky,v rámci  ktorej osoba pracuje na projekte na TPP (trvalý pracovný pomer- prac. zmluva).</t>
        </r>
      </text>
    </comment>
    <comment ref="B12" authorId="0" shapeId="0">
      <text>
        <r>
          <rPr>
            <sz val="8"/>
            <color indexed="81"/>
            <rFont val="Segoe UI"/>
            <family val="2"/>
            <charset val="238"/>
          </rPr>
          <t xml:space="preserve">tu sa uvedie číslo rozpočtovej položky,v rámci  ktorej osoba pracuje na projekte na  dohody mimo pracovného pomeru (dohoda o vykonaní práce/ dohoda o pracovnej činnosti)
</t>
        </r>
      </text>
    </comment>
    <comment ref="AH16" authorId="0" shapeId="0">
      <text>
        <r>
          <rPr>
            <sz val="8"/>
            <color indexed="81"/>
            <rFont val="Segoe UI"/>
            <family val="2"/>
            <charset val="238"/>
          </rPr>
          <t xml:space="preserve">∑ reálne odpracovaných hodín za ten pracovný pomer, v rámci ktorého si prijímateľ nárokuje preplatiť mzdu za pracovnú pozíciu/ie na TPP
</t>
        </r>
      </text>
    </comment>
    <comment ref="A19" authorId="0" shapeId="0">
      <text>
        <r>
          <rPr>
            <sz val="8"/>
            <color indexed="81"/>
            <rFont val="Segoe UI"/>
            <family val="2"/>
            <charset val="238"/>
          </rPr>
          <t xml:space="preserve">V súlade s výplatnou páskou príp. mzdovým listom
</t>
        </r>
      </text>
    </comment>
    <comment ref="K20" authorId="0" shapeId="0">
      <text>
        <r>
          <rPr>
            <sz val="8"/>
            <color indexed="81"/>
            <rFont val="Segoe UI"/>
            <family val="2"/>
            <charset val="238"/>
          </rPr>
          <t>Oprávnená činnosť v súlade s opisom projektu:
napr.:
Účasť na:  seminároch, školeniach, konferenciách, workshopoch, odborných stretnutiach, pracovných skupinách a iných.
Oprávnená činnosť:
Názov spracovávaného výstupu/časti výstupu, názov vytváraného administratívneho/odborného dokumentu/časti dokumentu, názvy analyzovaných vstupných materiálov a iné.</t>
        </r>
      </text>
    </comment>
    <comment ref="A24" authorId="0" shapeId="0">
      <text>
        <r>
          <rPr>
            <sz val="8"/>
            <color indexed="81"/>
            <rFont val="Segoe UI"/>
            <family val="2"/>
            <charset val="238"/>
          </rPr>
          <t xml:space="preserve">Vyšetrenie alebo ošetrenie u lekára alebo sprevádzanie rodinného príslušníka k lekárovi - v zymsle § 141 Zákonníka práce.  </t>
        </r>
      </text>
    </comment>
    <comment ref="A25" authorId="0" shapeId="0">
      <text>
        <r>
          <rPr>
            <sz val="8"/>
            <color indexed="81"/>
            <rFont val="Segoe UI"/>
            <family val="2"/>
            <charset val="238"/>
          </rPr>
          <t xml:space="preserve">počet hodín v závislosti od počtu dní dočasnej PN, ktorú hradí zamestnávateľ
</t>
        </r>
      </text>
    </comment>
  </commentList>
</comments>
</file>

<file path=xl/sharedStrings.xml><?xml version="1.0" encoding="utf-8"?>
<sst xmlns="http://schemas.openxmlformats.org/spreadsheetml/2006/main" count="58" uniqueCount="57">
  <si>
    <t>Mesiac:</t>
  </si>
  <si>
    <t>Rok:</t>
  </si>
  <si>
    <t>Meno osoby:</t>
  </si>
  <si>
    <t>január</t>
  </si>
  <si>
    <t>február</t>
  </si>
  <si>
    <t>marec</t>
  </si>
  <si>
    <t>apríl</t>
  </si>
  <si>
    <t>máj</t>
  </si>
  <si>
    <t>jún</t>
  </si>
  <si>
    <t>december</t>
  </si>
  <si>
    <t>Počet hodín zamestnanca v danom mesiaci</t>
  </si>
  <si>
    <t>sviatok</t>
  </si>
  <si>
    <t>dovolenka</t>
  </si>
  <si>
    <t>PN</t>
  </si>
  <si>
    <t>náhradné voľno</t>
  </si>
  <si>
    <t>platený nadčas</t>
  </si>
  <si>
    <t>ďalšie</t>
  </si>
  <si>
    <t>Deň vzniku Slovenskej republiky</t>
  </si>
  <si>
    <t>Zjavenie Pána (Traja králi)</t>
  </si>
  <si>
    <t>Veľký piatok</t>
  </si>
  <si>
    <t>Sviatok práce</t>
  </si>
  <si>
    <t>Deň víťazstva nad fašizmom</t>
  </si>
  <si>
    <t>Sviatok svätého Cyrila a Metoda</t>
  </si>
  <si>
    <t>Výročie SNP</t>
  </si>
  <si>
    <t>Deň Ústavy Slovenskej republiky</t>
  </si>
  <si>
    <t>Sedembolestná Panna Mária</t>
  </si>
  <si>
    <t>Sviatok Všetkých svätých</t>
  </si>
  <si>
    <t>Deň boja za slobodu a demokraciu</t>
  </si>
  <si>
    <t>1. sviatok vianočný</t>
  </si>
  <si>
    <t>Veľkonočný pondelok</t>
  </si>
  <si>
    <t>kód projektu v ITMS 2014+:</t>
  </si>
  <si>
    <t>Názov prijímateľa:</t>
  </si>
  <si>
    <t xml:space="preserve">p. č. položky rozpočtu-práca na TPP: </t>
  </si>
  <si>
    <t xml:space="preserve">p. č. položky rozpočtu- práca mimo TPP (DoVP/DoPČ): </t>
  </si>
  <si>
    <t>pracovné pomery mimo EŠIF (TPP):</t>
  </si>
  <si>
    <t>pracovné pomery mimo EŠIF (DoVP/DoPČ):</t>
  </si>
  <si>
    <r>
      <rPr>
        <sz val="11"/>
        <color theme="1"/>
        <rFont val="Calibri"/>
        <family val="2"/>
        <charset val="238"/>
      </rPr>
      <t xml:space="preserve">∑ </t>
    </r>
    <r>
      <rPr>
        <sz val="11"/>
        <color theme="1"/>
        <rFont val="Calibri"/>
        <family val="2"/>
        <charset val="238"/>
        <scheme val="minor"/>
      </rPr>
      <t>odpracovaných hodín:</t>
    </r>
  </si>
  <si>
    <t>júl</t>
  </si>
  <si>
    <t>Štedrý deň</t>
  </si>
  <si>
    <t>2. sviatok vianočný</t>
  </si>
  <si>
    <t>deň:</t>
  </si>
  <si>
    <t>∑</t>
  </si>
  <si>
    <t>∑ súčet</t>
  </si>
  <si>
    <t xml:space="preserve"> </t>
  </si>
  <si>
    <t>Dátum:</t>
  </si>
  <si>
    <t>Meno, priezvisko, podpis osoby predkladajúcej pracovný výkaz (zamestnanca):</t>
  </si>
  <si>
    <t>lekár</t>
  </si>
  <si>
    <t>∑  oprávnených hodín:</t>
  </si>
  <si>
    <t>Neoprávenné</t>
  </si>
  <si>
    <t>Pracovný výkaz</t>
  </si>
  <si>
    <t>oprávnené hodiny</t>
  </si>
  <si>
    <t>Stručný popis oprávnených činností na projektoch OP VaI</t>
  </si>
  <si>
    <r>
      <rPr>
        <b/>
        <sz val="8"/>
        <color theme="1"/>
        <rFont val="Verdana"/>
        <family val="2"/>
        <charset val="238"/>
      </rPr>
      <t xml:space="preserve">1. </t>
    </r>
    <r>
      <rPr>
        <b/>
        <sz val="8"/>
        <color indexed="8"/>
        <rFont val="Verdana"/>
        <family val="2"/>
        <charset val="238"/>
      </rPr>
      <t xml:space="preserve">„Meno osoby" - </t>
    </r>
    <r>
      <rPr>
        <sz val="8"/>
        <color indexed="8"/>
        <rFont val="Verdana"/>
        <family val="2"/>
        <charset val="238"/>
      </rPr>
      <t xml:space="preserve">uviesť meno a priezvisko fyzickej osoby, ktorá predmetnú činnosť vykonala (v tvare: titul pred menom, meno a priezvisko, titul za menom.
</t>
    </r>
    <r>
      <rPr>
        <b/>
        <sz val="8"/>
        <color indexed="8"/>
        <rFont val="Verdana"/>
        <family val="2"/>
        <charset val="238"/>
      </rPr>
      <t xml:space="preserve">2. „Mesiac" - </t>
    </r>
    <r>
      <rPr>
        <sz val="8"/>
        <color indexed="8"/>
        <rFont val="Verdana"/>
        <family val="2"/>
        <charset val="238"/>
      </rPr>
      <t xml:space="preserve">vybrať mesiac v ktorom boli predmetné činnosti vykonané.
</t>
    </r>
    <r>
      <rPr>
        <b/>
        <sz val="8"/>
        <color indexed="8"/>
        <rFont val="Verdana"/>
        <family val="2"/>
        <charset val="238"/>
      </rPr>
      <t xml:space="preserve">3. „Rok" </t>
    </r>
    <r>
      <rPr>
        <sz val="8"/>
        <color indexed="8"/>
        <rFont val="Verdana"/>
        <family val="2"/>
        <charset val="238"/>
      </rPr>
      <t xml:space="preserve">- vybrať rok v ktorom boli predmetné činnosti vykonané.
</t>
    </r>
    <r>
      <rPr>
        <b/>
        <sz val="8"/>
        <color indexed="8"/>
        <rFont val="Verdana"/>
        <family val="2"/>
        <charset val="238"/>
      </rPr>
      <t xml:space="preserve">4. „Deň“ </t>
    </r>
    <r>
      <rPr>
        <sz val="8"/>
        <color indexed="8"/>
        <rFont val="Verdana"/>
        <family val="2"/>
        <charset val="238"/>
      </rPr>
      <t xml:space="preserve">– preddefinované (červená výplň bunky - sviatok, žltá výplň bunky - víkend).
</t>
    </r>
    <r>
      <rPr>
        <b/>
        <sz val="8"/>
        <color indexed="8"/>
        <rFont val="Verdana"/>
        <family val="2"/>
        <charset val="238"/>
      </rPr>
      <t>5. „Názov prijímateľa"</t>
    </r>
    <r>
      <rPr>
        <sz val="8"/>
        <color indexed="8"/>
        <rFont val="Verdana"/>
        <family val="2"/>
        <charset val="238"/>
      </rPr>
      <t xml:space="preserve"> - uviesť názov Prijímateľa/Partnera (zamestnávateľa), s ktorým má daná osoba uzatvorený daný právny vzťah.
</t>
    </r>
    <r>
      <rPr>
        <b/>
        <sz val="8"/>
        <color indexed="8"/>
        <rFont val="Verdana"/>
        <family val="2"/>
        <charset val="238"/>
      </rPr>
      <t>6. "Kód projektu ITMS2014+:"</t>
    </r>
    <r>
      <rPr>
        <sz val="8"/>
        <color indexed="8"/>
        <rFont val="Verdana"/>
        <family val="2"/>
        <charset val="238"/>
      </rPr>
      <t xml:space="preserve"> - uviesť kód ITMS2014+ príslušného projektu, v rámci ktorého boli predmetné činnosti na danej pozícii vykonané.   
</t>
    </r>
    <r>
      <rPr>
        <b/>
        <sz val="8"/>
        <color indexed="8"/>
        <rFont val="Verdana"/>
        <family val="2"/>
        <charset val="238"/>
      </rPr>
      <t>7. "p.č. položky rozpočtu - práca na TPP"</t>
    </r>
    <r>
      <rPr>
        <sz val="8"/>
        <color indexed="8"/>
        <rFont val="Verdana"/>
        <family val="2"/>
        <charset val="238"/>
      </rPr>
      <t xml:space="preserve"> - uviesť číslo položky rozpočtu projektu zodpovedajúce danej pracovnej pozícii pri pracovnej zmluve.
</t>
    </r>
    <r>
      <rPr>
        <b/>
        <sz val="8"/>
        <color indexed="8"/>
        <rFont val="Verdana"/>
        <family val="2"/>
        <charset val="238"/>
      </rPr>
      <t xml:space="preserve">8. "p.č. položky rozpočtu - práca mimo TPP (DoVP/DoPČ)" -  </t>
    </r>
    <r>
      <rPr>
        <sz val="8"/>
        <color indexed="8"/>
        <rFont val="Verdana"/>
        <family val="2"/>
        <charset val="238"/>
      </rPr>
      <t xml:space="preserve">uviesť číslo položky rozpočtu projektu zodpovedajúce danej pracovnej pozícii pri dohode o vykonaní práce/dohode o pracovnej činnosti.
</t>
    </r>
    <r>
      <rPr>
        <b/>
        <sz val="8"/>
        <color indexed="8"/>
        <rFont val="Verdana"/>
        <family val="2"/>
        <charset val="238"/>
      </rPr>
      <t>9. "pracovné pomery mimo EŠIF (TPP)"</t>
    </r>
    <r>
      <rPr>
        <sz val="8"/>
        <color indexed="8"/>
        <rFont val="Verdana"/>
        <family val="2"/>
        <charset val="238"/>
      </rPr>
      <t xml:space="preserve"> - uvádza sa čas ze všetky ostatné pracovné činnosti mimo EŠIF kumulatívne.
</t>
    </r>
    <r>
      <rPr>
        <b/>
        <sz val="8"/>
        <color indexed="8"/>
        <rFont val="Verdana"/>
        <family val="2"/>
        <charset val="238"/>
      </rPr>
      <t>10. "pracovné pomery mimo EŠIF (DoVP/DoPČ)"</t>
    </r>
    <r>
      <rPr>
        <sz val="8"/>
        <color indexed="8"/>
        <rFont val="Verdana"/>
        <family val="2"/>
        <charset val="238"/>
      </rPr>
      <t xml:space="preserve"> - uvádza sa čas za všetky ostatné pracovné činnosti (DoVP/DoPČ) mimo EŠIF kumulatívne.
</t>
    </r>
    <r>
      <rPr>
        <b/>
        <sz val="8"/>
        <color indexed="8"/>
        <rFont val="Verdana"/>
        <family val="2"/>
        <charset val="238"/>
      </rPr>
      <t xml:space="preserve">11. "∑ odpracovaných hodín" - </t>
    </r>
    <r>
      <rPr>
        <sz val="8"/>
        <color indexed="8"/>
        <rFont val="Verdana"/>
        <family val="2"/>
        <charset val="238"/>
      </rPr>
      <t xml:space="preserve">súčet reálne odpracovaných hodín za danú pracovnú pozíciu.
</t>
    </r>
    <r>
      <rPr>
        <b/>
        <sz val="8"/>
        <color indexed="8"/>
        <rFont val="Verdana"/>
        <family val="2"/>
        <charset val="238"/>
      </rPr>
      <t>12. "∑  oprávnených hodín"</t>
    </r>
    <r>
      <rPr>
        <sz val="8"/>
        <color indexed="8"/>
        <rFont val="Verdana"/>
        <family val="2"/>
        <charset val="238"/>
      </rPr>
      <t xml:space="preserve"> - prepočet oprávneného počtu hodín za danú pracovnú pozíciu.
</t>
    </r>
    <r>
      <rPr>
        <b/>
        <sz val="8"/>
        <color indexed="8"/>
        <rFont val="Verdana"/>
        <family val="2"/>
        <charset val="238"/>
      </rPr>
      <t xml:space="preserve">13. "∑  reálne odpracovaných hodín" </t>
    </r>
    <r>
      <rPr>
        <sz val="8"/>
        <color indexed="8"/>
        <rFont val="Verdana"/>
        <family val="2"/>
        <charset val="238"/>
      </rPr>
      <t>(bunka AH14)</t>
    </r>
    <r>
      <rPr>
        <b/>
        <sz val="8"/>
        <color indexed="8"/>
        <rFont val="Verdana"/>
        <family val="2"/>
        <charset val="238"/>
      </rPr>
      <t xml:space="preserve">- </t>
    </r>
    <r>
      <rPr>
        <sz val="8"/>
        <color indexed="8"/>
        <rFont val="Verdana"/>
        <family val="2"/>
        <charset val="238"/>
      </rPr>
      <t>uviesť súčet reálne odpracovaných hodín za ten pracovný pomer, v rámci ktorého si prijímateľ nárokuje preplatiť mzdu za pracovnú pozíciu/ie na TPP.</t>
    </r>
    <r>
      <rPr>
        <b/>
        <sz val="8"/>
        <color indexed="8"/>
        <rFont val="Verdana"/>
        <family val="2"/>
        <charset val="238"/>
      </rPr>
      <t xml:space="preserve">
</t>
    </r>
    <r>
      <rPr>
        <sz val="8"/>
        <color indexed="8"/>
        <rFont val="Verdana"/>
        <family val="2"/>
        <charset val="238"/>
      </rPr>
      <t xml:space="preserve">
</t>
    </r>
    <r>
      <rPr>
        <b/>
        <i/>
        <sz val="8"/>
        <color indexed="8"/>
        <rFont val="Verdana"/>
        <family val="2"/>
        <charset val="238"/>
      </rPr>
      <t xml:space="preserve">"Všeobecné informácie":
1. Pracovný výkaz sa vypracuje na každý mesiac t. j. nie je možné predložiť pracovný výkaz na viac mesiacov.
2. V prípade, ak zamestnanec vykonáva viac ako je počet preddefinovaných pracovných pozícií na jednom projekte, skopíruje príslušný riadok (11 pri TPP, 12 pri DoVP/DoPČ).
3. V prípade, ak zamestnanec vykonáva prácu na viacerých projektoch EŠIF, skopíruje riadky 7 až 12.
4. Vypĺňajú sa len políčka s bielym podkladom a  zeleným podkladom. Políčka so šedým podkladom sú prednastavené, zásah do nich spôsobí nepresnosti.
5. Neúplné, nepresné a nepravdivé informácie môžu mať za následok vznik neoprávnených výdavkov alebo predĺženie lehoty spracovania žiadosti o platbu.
6. V tabuľke "Počet hodín zamestnanca v danom mesiaci" sa uvádza fond pracovného času, odpracované hodiny, sviatok, dovolenka, lekár, pracovná neschopnosť, nahradené voľno, platený nadčas príp. iné (z výplatnej pásky) v danom mesiaci za ten pracovný pomer, v rámci ktorého si prijímateľ nárokuje preplatiť mzdu za pracovnú pozíciu/ie na TPP.
7. Stručný popis oprávnených činností na projektoch OP VaI - uviesť za dané obdobie stručný popis činností pracovníka viažucich sa najmä k výstupom projektu.
</t>
    </r>
  </si>
  <si>
    <t>august</t>
  </si>
  <si>
    <t>september</t>
  </si>
  <si>
    <t>október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</si>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</sst>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mmmm"/>
    <numFmt numFmtId="166" formatCode="d/m/yy"/>
    <numFmt numFmtId="167" formatCode="[$-F800]dddd\,\ mmmm\ dd\,\ yyyy"/>
    <numFmt numFmtId="168" formatCode="ddd"/>
    <numFmt numFmtId="169" formatCode="0.0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indexed="8"/>
      <name val="Verdana"/>
      <family val="2"/>
      <charset val="238"/>
    </font>
    <font>
      <sz val="9"/>
      <color indexed="8"/>
      <name val="Verdana"/>
      <family val="2"/>
      <charset val="238"/>
    </font>
    <font>
      <sz val="11"/>
      <color rgb="FF0000FF"/>
      <name val="Calibri"/>
      <family val="2"/>
      <charset val="238"/>
      <scheme val="minor"/>
    </font>
    <font>
      <sz val="10"/>
      <name val="Arial CE"/>
      <charset val="238"/>
    </font>
    <font>
      <sz val="8"/>
      <name val="Tahoma"/>
      <family val="2"/>
      <charset val="238"/>
    </font>
    <font>
      <sz val="8"/>
      <name val="Tahoma"/>
      <family val="2"/>
    </font>
    <font>
      <sz val="11"/>
      <color theme="1"/>
      <name val="Calibri"/>
      <family val="2"/>
      <charset val="238"/>
    </font>
    <font>
      <sz val="8"/>
      <color indexed="81"/>
      <name val="Segoe UI"/>
      <family val="2"/>
      <charset val="238"/>
    </font>
    <font>
      <sz val="11"/>
      <color indexed="8"/>
      <name val="Calibri"/>
      <family val="2"/>
      <charset val="238"/>
    </font>
    <font>
      <sz val="8"/>
      <color theme="1"/>
      <name val="Verdana"/>
      <family val="2"/>
      <charset val="238"/>
    </font>
    <font>
      <b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b/>
      <i/>
      <sz val="8"/>
      <color indexed="8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sz val="20"/>
      <color theme="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7" fillId="0" borderId="0"/>
    <xf numFmtId="0" fontId="11" fillId="0" borderId="0"/>
  </cellStyleXfs>
  <cellXfs count="168">
    <xf numFmtId="0" fontId="0" fillId="0" borderId="0" xfId="0"/>
    <xf numFmtId="0" fontId="0" fillId="0" borderId="1" xfId="0" applyBorder="1"/>
    <xf numFmtId="0" fontId="0" fillId="4" borderId="3" xfId="0" applyFill="1" applyBorder="1"/>
    <xf numFmtId="0" fontId="0" fillId="0" borderId="0" xfId="0" applyBorder="1"/>
    <xf numFmtId="0" fontId="0" fillId="0" borderId="10" xfId="0" applyBorder="1"/>
    <xf numFmtId="0" fontId="0" fillId="4" borderId="6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9" xfId="0" applyFill="1" applyBorder="1"/>
    <xf numFmtId="4" fontId="4" fillId="0" borderId="8" xfId="0" applyNumberFormat="1" applyFont="1" applyBorder="1" applyProtection="1">
      <protection locked="0"/>
    </xf>
    <xf numFmtId="4" fontId="4" fillId="0" borderId="8" xfId="0" applyNumberFormat="1" applyFont="1" applyBorder="1" applyAlignment="1" applyProtection="1">
      <protection locked="0"/>
    </xf>
    <xf numFmtId="0" fontId="0" fillId="4" borderId="25" xfId="0" applyFill="1" applyBorder="1"/>
    <xf numFmtId="14" fontId="0" fillId="0" borderId="0" xfId="0" applyNumberFormat="1"/>
    <xf numFmtId="165" fontId="0" fillId="0" borderId="0" xfId="0" applyNumberFormat="1"/>
    <xf numFmtId="0" fontId="0" fillId="0" borderId="0" xfId="0"/>
    <xf numFmtId="167" fontId="0" fillId="0" borderId="0" xfId="0" applyNumberFormat="1"/>
    <xf numFmtId="168" fontId="0" fillId="4" borderId="5" xfId="0" applyNumberFormat="1" applyFill="1" applyBorder="1"/>
    <xf numFmtId="166" fontId="8" fillId="0" borderId="8" xfId="2" applyNumberFormat="1" applyFont="1" applyFill="1" applyBorder="1" applyAlignment="1" applyProtection="1"/>
    <xf numFmtId="0" fontId="0" fillId="0" borderId="27" xfId="0" applyBorder="1"/>
    <xf numFmtId="0" fontId="0" fillId="3" borderId="16" xfId="0" applyFill="1" applyBorder="1"/>
    <xf numFmtId="168" fontId="0" fillId="4" borderId="25" xfId="0" applyNumberFormat="1" applyFill="1" applyBorder="1"/>
    <xf numFmtId="168" fontId="0" fillId="4" borderId="23" xfId="0" applyNumberFormat="1" applyFill="1" applyBorder="1"/>
    <xf numFmtId="0" fontId="0" fillId="0" borderId="33" xfId="0" applyBorder="1"/>
    <xf numFmtId="0" fontId="0" fillId="0" borderId="24" xfId="0" applyBorder="1"/>
    <xf numFmtId="0" fontId="2" fillId="0" borderId="27" xfId="0" applyFont="1" applyBorder="1" applyAlignment="1"/>
    <xf numFmtId="169" fontId="0" fillId="4" borderId="18" xfId="0" applyNumberFormat="1" applyFill="1" applyBorder="1"/>
    <xf numFmtId="0" fontId="0" fillId="0" borderId="31" xfId="0" applyBorder="1"/>
    <xf numFmtId="0" fontId="0" fillId="0" borderId="37" xfId="0" applyBorder="1"/>
    <xf numFmtId="0" fontId="0" fillId="0" borderId="6" xfId="0" applyBorder="1"/>
    <xf numFmtId="0" fontId="0" fillId="0" borderId="35" xfId="0" applyBorder="1"/>
    <xf numFmtId="0" fontId="0" fillId="0" borderId="25" xfId="0" applyBorder="1"/>
    <xf numFmtId="0" fontId="0" fillId="0" borderId="42" xfId="0" applyBorder="1"/>
    <xf numFmtId="0" fontId="11" fillId="0" borderId="0" xfId="4"/>
    <xf numFmtId="0" fontId="16" fillId="0" borderId="0" xfId="4" applyFont="1" applyBorder="1" applyAlignment="1">
      <alignment vertical="top"/>
    </xf>
    <xf numFmtId="0" fontId="12" fillId="0" borderId="0" xfId="4" applyFont="1" applyBorder="1" applyAlignment="1">
      <alignment vertical="top" wrapText="1"/>
    </xf>
    <xf numFmtId="0" fontId="11" fillId="0" borderId="0" xfId="4" applyBorder="1"/>
    <xf numFmtId="169" fontId="0" fillId="4" borderId="8" xfId="0" applyNumberFormat="1" applyFill="1" applyBorder="1"/>
    <xf numFmtId="0" fontId="0" fillId="0" borderId="49" xfId="0" applyBorder="1"/>
    <xf numFmtId="164" fontId="0" fillId="4" borderId="51" xfId="0" applyNumberFormat="1" applyFill="1" applyBorder="1"/>
    <xf numFmtId="0" fontId="4" fillId="4" borderId="20" xfId="0" applyFont="1" applyFill="1" applyBorder="1" applyAlignment="1"/>
    <xf numFmtId="0" fontId="4" fillId="4" borderId="24" xfId="0" applyFont="1" applyFill="1" applyBorder="1" applyAlignment="1"/>
    <xf numFmtId="0" fontId="0" fillId="4" borderId="14" xfId="0" applyFont="1" applyFill="1" applyBorder="1"/>
    <xf numFmtId="0" fontId="0" fillId="0" borderId="53" xfId="0" applyBorder="1"/>
    <xf numFmtId="0" fontId="0" fillId="0" borderId="40" xfId="0" applyBorder="1"/>
    <xf numFmtId="0" fontId="0" fillId="0" borderId="36" xfId="0" applyBorder="1"/>
    <xf numFmtId="0" fontId="0" fillId="0" borderId="28" xfId="0" applyBorder="1"/>
    <xf numFmtId="0" fontId="2" fillId="4" borderId="33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0" fillId="4" borderId="38" xfId="0" applyFill="1" applyBorder="1"/>
    <xf numFmtId="0" fontId="0" fillId="0" borderId="0" xfId="0" applyFill="1"/>
    <xf numFmtId="14" fontId="0" fillId="0" borderId="0" xfId="0" applyNumberFormat="1" applyFill="1"/>
    <xf numFmtId="0" fontId="14" fillId="0" borderId="22" xfId="0" applyFont="1" applyBorder="1" applyAlignment="1" applyProtection="1">
      <alignment vertical="center"/>
      <protection locked="0"/>
    </xf>
    <xf numFmtId="0" fontId="14" fillId="0" borderId="11" xfId="0" applyFont="1" applyBorder="1" applyAlignment="1" applyProtection="1">
      <alignment vertical="top" wrapText="1"/>
      <protection locked="0"/>
    </xf>
    <xf numFmtId="0" fontId="4" fillId="4" borderId="21" xfId="0" applyFont="1" applyFill="1" applyBorder="1" applyAlignment="1">
      <alignment vertical="center"/>
    </xf>
    <xf numFmtId="0" fontId="14" fillId="0" borderId="0" xfId="0" applyFont="1" applyBorder="1" applyAlignment="1" applyProtection="1">
      <alignment vertical="top" wrapText="1"/>
      <protection locked="0"/>
    </xf>
    <xf numFmtId="0" fontId="14" fillId="5" borderId="42" xfId="0" applyFont="1" applyFill="1" applyBorder="1" applyAlignment="1" applyProtection="1">
      <alignment vertical="center"/>
      <protection locked="0"/>
    </xf>
    <xf numFmtId="0" fontId="14" fillId="5" borderId="24" xfId="0" applyFont="1" applyFill="1" applyBorder="1" applyAlignment="1" applyProtection="1">
      <alignment vertical="center" wrapText="1"/>
      <protection locked="0"/>
    </xf>
    <xf numFmtId="0" fontId="8" fillId="0" borderId="20" xfId="2" applyFont="1" applyFill="1" applyBorder="1" applyAlignment="1" applyProtection="1"/>
    <xf numFmtId="0" fontId="8" fillId="0" borderId="27" xfId="2" applyFont="1" applyFill="1" applyBorder="1" applyAlignment="1" applyProtection="1"/>
    <xf numFmtId="0" fontId="8" fillId="0" borderId="2" xfId="2" applyFont="1" applyFill="1" applyBorder="1" applyAlignment="1" applyProtection="1"/>
    <xf numFmtId="0" fontId="8" fillId="0" borderId="29" xfId="2" applyFont="1" applyFill="1" applyBorder="1" applyAlignment="1" applyProtection="1"/>
    <xf numFmtId="0" fontId="8" fillId="0" borderId="36" xfId="2" applyFont="1" applyFill="1" applyBorder="1" applyAlignment="1" applyProtection="1"/>
    <xf numFmtId="0" fontId="8" fillId="0" borderId="40" xfId="2" applyFont="1" applyFill="1" applyBorder="1" applyAlignment="1" applyProtection="1"/>
    <xf numFmtId="0" fontId="0" fillId="0" borderId="0" xfId="0" applyFont="1" applyAlignment="1">
      <alignment horizontal="right"/>
    </xf>
    <xf numFmtId="0" fontId="0" fillId="4" borderId="7" xfId="0" applyFill="1" applyBorder="1" applyAlignment="1"/>
    <xf numFmtId="0" fontId="0" fillId="0" borderId="30" xfId="0" applyBorder="1" applyAlignment="1"/>
    <xf numFmtId="0" fontId="0" fillId="0" borderId="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" fillId="4" borderId="9" xfId="0" applyFont="1" applyFill="1" applyBorder="1" applyAlignment="1">
      <alignment wrapText="1"/>
    </xf>
    <xf numFmtId="0" fontId="2" fillId="0" borderId="0" xfId="0" applyFont="1" applyBorder="1" applyAlignment="1"/>
    <xf numFmtId="0" fontId="19" fillId="6" borderId="6" xfId="0" applyFont="1" applyFill="1" applyBorder="1"/>
    <xf numFmtId="2" fontId="0" fillId="4" borderId="51" xfId="0" applyNumberFormat="1" applyFill="1" applyBorder="1"/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168" fontId="0" fillId="4" borderId="5" xfId="0" applyNumberFormat="1" applyFill="1" applyBorder="1" applyAlignment="1">
      <alignment horizontal="center"/>
    </xf>
    <xf numFmtId="168" fontId="0" fillId="4" borderId="23" xfId="0" applyNumberFormat="1" applyFill="1" applyBorder="1" applyAlignment="1">
      <alignment horizontal="center"/>
    </xf>
    <xf numFmtId="0" fontId="0" fillId="4" borderId="46" xfId="0" applyFill="1" applyBorder="1"/>
    <xf numFmtId="0" fontId="0" fillId="4" borderId="47" xfId="0" applyFill="1" applyBorder="1"/>
    <xf numFmtId="0" fontId="0" fillId="0" borderId="54" xfId="0" applyBorder="1"/>
    <xf numFmtId="0" fontId="19" fillId="6" borderId="46" xfId="0" applyFont="1" applyFill="1" applyBorder="1"/>
    <xf numFmtId="0" fontId="0" fillId="0" borderId="55" xfId="0" applyBorder="1"/>
    <xf numFmtId="0" fontId="0" fillId="0" borderId="43" xfId="0" applyBorder="1"/>
    <xf numFmtId="0" fontId="0" fillId="4" borderId="56" xfId="0" applyFill="1" applyBorder="1"/>
    <xf numFmtId="2" fontId="0" fillId="4" borderId="57" xfId="0" applyNumberFormat="1" applyFill="1" applyBorder="1"/>
    <xf numFmtId="0" fontId="0" fillId="4" borderId="7" xfId="0" applyFill="1" applyBorder="1"/>
    <xf numFmtId="0" fontId="0" fillId="4" borderId="33" xfId="0" applyFill="1" applyBorder="1"/>
    <xf numFmtId="0" fontId="0" fillId="4" borderId="58" xfId="0" applyFill="1" applyBorder="1"/>
    <xf numFmtId="169" fontId="0" fillId="4" borderId="52" xfId="0" applyNumberFormat="1" applyFill="1" applyBorder="1"/>
    <xf numFmtId="2" fontId="0" fillId="4" borderId="33" xfId="0" applyNumberFormat="1" applyFill="1" applyBorder="1"/>
    <xf numFmtId="2" fontId="0" fillId="4" borderId="8" xfId="0" applyNumberFormat="1" applyFill="1" applyBorder="1"/>
    <xf numFmtId="2" fontId="0" fillId="4" borderId="24" xfId="0" applyNumberFormat="1" applyFill="1" applyBorder="1"/>
    <xf numFmtId="2" fontId="0" fillId="4" borderId="11" xfId="0" applyNumberFormat="1" applyFill="1" applyBorder="1"/>
    <xf numFmtId="2" fontId="0" fillId="4" borderId="22" xfId="0" applyNumberFormat="1" applyFill="1" applyBorder="1"/>
    <xf numFmtId="2" fontId="0" fillId="4" borderId="59" xfId="0" applyNumberFormat="1" applyFill="1" applyBorder="1"/>
    <xf numFmtId="2" fontId="0" fillId="4" borderId="52" xfId="0" applyNumberFormat="1" applyFill="1" applyBorder="1"/>
    <xf numFmtId="2" fontId="0" fillId="4" borderId="42" xfId="0" applyNumberFormat="1" applyFill="1" applyBorder="1"/>
    <xf numFmtId="2" fontId="0" fillId="4" borderId="50" xfId="0" applyNumberFormat="1" applyFill="1" applyBorder="1"/>
    <xf numFmtId="2" fontId="0" fillId="0" borderId="58" xfId="0" applyNumberFormat="1" applyFill="1" applyBorder="1"/>
    <xf numFmtId="4" fontId="4" fillId="0" borderId="22" xfId="0" applyNumberFormat="1" applyFont="1" applyBorder="1" applyProtection="1">
      <protection locked="0"/>
    </xf>
    <xf numFmtId="4" fontId="4" fillId="0" borderId="8" xfId="0" applyNumberFormat="1" applyFont="1" applyBorder="1" applyAlignment="1"/>
    <xf numFmtId="4" fontId="4" fillId="0" borderId="13" xfId="0" applyNumberFormat="1" applyFont="1" applyBorder="1" applyAlignment="1"/>
    <xf numFmtId="4" fontId="0" fillId="4" borderId="52" xfId="0" applyNumberFormat="1" applyFill="1" applyBorder="1"/>
    <xf numFmtId="0" fontId="0" fillId="0" borderId="0" xfId="0" applyAlignment="1"/>
    <xf numFmtId="0" fontId="20" fillId="0" borderId="0" xfId="0" applyFont="1" applyAlignment="1"/>
    <xf numFmtId="0" fontId="8" fillId="0" borderId="20" xfId="2" applyFont="1" applyFill="1" applyBorder="1" applyAlignment="1" applyProtection="1"/>
    <xf numFmtId="0" fontId="8" fillId="0" borderId="27" xfId="2" applyFont="1" applyFill="1" applyBorder="1" applyAlignment="1" applyProtection="1"/>
    <xf numFmtId="0" fontId="8" fillId="0" borderId="2" xfId="2" applyFont="1" applyFill="1" applyBorder="1" applyAlignment="1" applyProtection="1"/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13" xfId="0" applyFont="1" applyFill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>
      <alignment wrapText="1"/>
    </xf>
    <xf numFmtId="0" fontId="5" fillId="0" borderId="41" xfId="0" applyFont="1" applyBorder="1" applyAlignment="1">
      <alignment wrapText="1"/>
    </xf>
    <xf numFmtId="0" fontId="5" fillId="0" borderId="20" xfId="0" applyFont="1" applyBorder="1" applyAlignment="1"/>
    <xf numFmtId="0" fontId="5" fillId="0" borderId="27" xfId="0" applyFont="1" applyBorder="1" applyAlignment="1"/>
    <xf numFmtId="0" fontId="0" fillId="4" borderId="14" xfId="0" applyFill="1" applyBorder="1" applyAlignment="1"/>
    <xf numFmtId="0" fontId="0" fillId="4" borderId="15" xfId="0" applyFill="1" applyBorder="1" applyAlignment="1"/>
    <xf numFmtId="0" fontId="0" fillId="4" borderId="9" xfId="0" applyFill="1" applyBorder="1" applyAlignment="1"/>
    <xf numFmtId="0" fontId="0" fillId="4" borderId="31" xfId="0" applyFill="1" applyBorder="1" applyAlignment="1"/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4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 vertical="center"/>
    </xf>
    <xf numFmtId="0" fontId="19" fillId="6" borderId="15" xfId="1" applyFont="1" applyFill="1" applyBorder="1" applyAlignment="1"/>
    <xf numFmtId="0" fontId="19" fillId="6" borderId="15" xfId="0" applyFont="1" applyFill="1" applyBorder="1" applyAlignment="1"/>
    <xf numFmtId="0" fontId="19" fillId="6" borderId="48" xfId="0" applyFont="1" applyFill="1" applyBorder="1" applyAlignment="1"/>
    <xf numFmtId="0" fontId="19" fillId="6" borderId="14" xfId="1" applyNumberFormat="1" applyFont="1" applyFill="1" applyBorder="1" applyAlignment="1">
      <alignment horizontal="left"/>
    </xf>
    <xf numFmtId="0" fontId="19" fillId="6" borderId="15" xfId="0" applyNumberFormat="1" applyFont="1" applyFill="1" applyBorder="1" applyAlignment="1">
      <alignment horizontal="left"/>
    </xf>
    <xf numFmtId="0" fontId="19" fillId="6" borderId="48" xfId="0" applyNumberFormat="1" applyFont="1" applyFill="1" applyBorder="1" applyAlignment="1">
      <alignment horizontal="left"/>
    </xf>
    <xf numFmtId="0" fontId="21" fillId="6" borderId="14" xfId="1" applyFont="1" applyFill="1" applyBorder="1" applyAlignment="1">
      <alignment horizontal="center"/>
    </xf>
    <xf numFmtId="0" fontId="22" fillId="6" borderId="15" xfId="0" applyFont="1" applyFill="1" applyBorder="1" applyAlignment="1">
      <alignment horizontal="center"/>
    </xf>
    <xf numFmtId="0" fontId="22" fillId="6" borderId="48" xfId="0" applyFont="1" applyFill="1" applyBorder="1" applyAlignment="1">
      <alignment horizontal="center"/>
    </xf>
    <xf numFmtId="0" fontId="0" fillId="4" borderId="20" xfId="0" applyFill="1" applyBorder="1" applyAlignment="1"/>
    <xf numFmtId="0" fontId="0" fillId="4" borderId="27" xfId="0" applyFill="1" applyBorder="1" applyAlignment="1"/>
    <xf numFmtId="0" fontId="0" fillId="4" borderId="7" xfId="0" applyFill="1" applyBorder="1" applyAlignment="1"/>
    <xf numFmtId="0" fontId="0" fillId="4" borderId="30" xfId="0" applyFill="1" applyBorder="1" applyAlignment="1"/>
    <xf numFmtId="49" fontId="19" fillId="6" borderId="14" xfId="1" applyNumberFormat="1" applyFont="1" applyFill="1" applyBorder="1" applyAlignment="1">
      <alignment horizontal="center"/>
    </xf>
    <xf numFmtId="49" fontId="19" fillId="6" borderId="15" xfId="0" applyNumberFormat="1" applyFont="1" applyFill="1" applyBorder="1" applyAlignment="1">
      <alignment horizontal="center"/>
    </xf>
    <xf numFmtId="49" fontId="19" fillId="6" borderId="48" xfId="0" applyNumberFormat="1" applyFont="1" applyFill="1" applyBorder="1" applyAlignment="1">
      <alignment horizontal="center"/>
    </xf>
    <xf numFmtId="0" fontId="0" fillId="0" borderId="15" xfId="0" applyBorder="1" applyAlignment="1"/>
    <xf numFmtId="0" fontId="19" fillId="6" borderId="14" xfId="1" applyFont="1" applyFill="1" applyBorder="1" applyAlignment="1">
      <alignment horizontal="right"/>
    </xf>
    <xf numFmtId="0" fontId="19" fillId="6" borderId="15" xfId="1" applyFont="1" applyFill="1" applyBorder="1" applyAlignment="1">
      <alignment horizontal="right"/>
    </xf>
    <xf numFmtId="0" fontId="0" fillId="3" borderId="16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3" borderId="26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9" fillId="6" borderId="14" xfId="1" applyFont="1" applyFill="1" applyBorder="1" applyAlignment="1">
      <alignment horizontal="center"/>
    </xf>
    <xf numFmtId="0" fontId="19" fillId="6" borderId="15" xfId="1" applyFont="1" applyFill="1" applyBorder="1" applyAlignment="1">
      <alignment horizontal="center"/>
    </xf>
    <xf numFmtId="0" fontId="19" fillId="6" borderId="48" xfId="1" applyFont="1" applyFill="1" applyBorder="1" applyAlignment="1">
      <alignment horizontal="center"/>
    </xf>
    <xf numFmtId="0" fontId="19" fillId="6" borderId="48" xfId="1" applyFont="1" applyFill="1" applyBorder="1" applyAlignment="1">
      <alignment horizontal="right"/>
    </xf>
    <xf numFmtId="0" fontId="12" fillId="0" borderId="43" xfId="4" applyFont="1" applyBorder="1" applyAlignment="1">
      <alignment horizontal="left" vertical="top" wrapText="1"/>
    </xf>
    <xf numFmtId="0" fontId="12" fillId="0" borderId="44" xfId="4" applyFont="1" applyBorder="1" applyAlignment="1">
      <alignment horizontal="left" vertical="top" wrapText="1"/>
    </xf>
    <xf numFmtId="0" fontId="12" fillId="0" borderId="45" xfId="4" applyFont="1" applyBorder="1" applyAlignment="1">
      <alignment horizontal="left" vertical="top" wrapText="1"/>
    </xf>
    <xf numFmtId="0" fontId="12" fillId="0" borderId="46" xfId="4" applyFont="1" applyBorder="1" applyAlignment="1">
      <alignment horizontal="left" vertical="top" wrapText="1"/>
    </xf>
    <xf numFmtId="0" fontId="12" fillId="0" borderId="0" xfId="4" applyFont="1" applyBorder="1" applyAlignment="1">
      <alignment horizontal="left" vertical="top" wrapText="1"/>
    </xf>
    <xf numFmtId="0" fontId="12" fillId="0" borderId="5" xfId="4" applyFont="1" applyBorder="1" applyAlignment="1">
      <alignment horizontal="left" vertical="top" wrapText="1"/>
    </xf>
    <xf numFmtId="0" fontId="12" fillId="0" borderId="47" xfId="4" applyFont="1" applyBorder="1" applyAlignment="1">
      <alignment horizontal="left" vertical="top" wrapText="1"/>
    </xf>
    <xf numFmtId="0" fontId="12" fillId="0" borderId="4" xfId="4" applyFont="1" applyBorder="1" applyAlignment="1">
      <alignment horizontal="left" vertical="top" wrapText="1"/>
    </xf>
    <xf numFmtId="0" fontId="12" fillId="0" borderId="32" xfId="4" applyFont="1" applyBorder="1" applyAlignment="1">
      <alignment horizontal="left" vertical="top" wrapText="1"/>
    </xf>
  </cellXfs>
  <cellStyles count="5">
    <cellStyle name="Dobrá" xfId="1" builtinId="26"/>
    <cellStyle name="Normálna" xfId="0" builtinId="0"/>
    <cellStyle name="Normálne 2" xfId="3"/>
    <cellStyle name="Normálne 3" xfId="4"/>
    <cellStyle name="normální_Směny plán 2004_II" xfId="2"/>
  </cellStyles>
  <dxfs count="7">
    <dxf>
      <font>
        <b/>
        <i val="0"/>
        <strike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6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1927860</xdr:colOff>
      <xdr:row>0</xdr:row>
      <xdr:rowOff>189230</xdr:rowOff>
    </xdr:from>
    <xdr:to>
      <xdr:col>1</xdr:col>
      <xdr:colOff>913765</xdr:colOff>
      <xdr:row>0</xdr:row>
      <xdr:rowOff>808355</xdr:rowOff>
    </xdr:to>
    <xdr:pic>
      <xdr:nvPicPr>
        <xdr:cNvPr id="7" name="Obrázok 6" descr="OPVaI_0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48" t="26056" r="9950" b="24648"/>
        <a:stretch>
          <a:fillRect/>
        </a:stretch>
      </xdr:blipFill>
      <xdr:spPr bwMode="auto">
        <a:xfrm>
          <a:off x="1927860" y="189230"/>
          <a:ext cx="1414780" cy="6191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52705</xdr:colOff>
      <xdr:row>0</xdr:row>
      <xdr:rowOff>0</xdr:rowOff>
    </xdr:from>
    <xdr:to>
      <xdr:col>6</xdr:col>
      <xdr:colOff>299085</xdr:colOff>
      <xdr:row>0</xdr:row>
      <xdr:rowOff>942975</xdr:rowOff>
    </xdr:to>
    <xdr:pic>
      <xdr:nvPicPr>
        <xdr:cNvPr id="8" name="Obrázok 7" descr="EU-EFRR-VERTICAL-BW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6655" y="0"/>
          <a:ext cx="104648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238125</xdr:colOff>
      <xdr:row>0</xdr:row>
      <xdr:rowOff>271780</xdr:rowOff>
    </xdr:from>
    <xdr:to>
      <xdr:col>0</xdr:col>
      <xdr:colOff>1937385</xdr:colOff>
      <xdr:row>0</xdr:row>
      <xdr:rowOff>812800</xdr:rowOff>
    </xdr:to>
    <xdr:pic>
      <xdr:nvPicPr>
        <xdr:cNvPr id="9" name="Obrázok 8" descr="VA-02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4" t="30281" r="16850" b="28169"/>
        <a:stretch>
          <a:fillRect/>
        </a:stretch>
      </xdr:blipFill>
      <xdr:spPr bwMode="auto">
        <a:xfrm>
          <a:off x="238125" y="271780"/>
          <a:ext cx="1699260" cy="5410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923925</xdr:colOff>
      <xdr:row>0</xdr:row>
      <xdr:rowOff>175895</xdr:rowOff>
    </xdr:from>
    <xdr:to>
      <xdr:col>4</xdr:col>
      <xdr:colOff>34290</xdr:colOff>
      <xdr:row>0</xdr:row>
      <xdr:rowOff>811530</xdr:rowOff>
    </xdr:to>
    <xdr:pic>
      <xdr:nvPicPr>
        <xdr:cNvPr id="10" name="Obrázok 9" descr="\\profile.agentura.local\Profiles\426\Desktop\Ministerstvo skolstva SR_BW 1.pn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75895"/>
          <a:ext cx="1615440" cy="6356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">
    <pageSetUpPr fitToPage="1"/>
  </sheetPr>
  <dimension ref="A1:BB49"/>
  <sheetViews>
    <sheetView showGridLines="0" tabSelected="1" showWhiteSpace="0" zoomScaleNormal="100" zoomScaleSheetLayoutView="100" workbookViewId="0">
      <selection activeCell="A3" sqref="A3"/>
    </sheetView>
  </sheetViews>
  <sheetFormatPr defaultColWidth="7.7109375" defaultRowHeight="15" x14ac:dyDescent="0.25"/>
  <cols>
    <col min="1" max="1" width="34" customWidth="1"/>
    <col min="2" max="2" width="24" customWidth="1"/>
    <col min="3" max="3" width="5.42578125" customWidth="1"/>
    <col min="4" max="33" width="5.5703125" customWidth="1"/>
    <col min="34" max="34" width="15.7109375" customWidth="1"/>
    <col min="35" max="35" width="19.28515625" style="14" customWidth="1"/>
    <col min="36" max="45" width="7.7109375" customWidth="1"/>
    <col min="46" max="46" width="10.7109375" customWidth="1"/>
    <col min="47" max="54" width="7.7109375" customWidth="1"/>
  </cols>
  <sheetData>
    <row r="1" spans="1:49" ht="81" customHeight="1" thickBot="1" x14ac:dyDescent="0.3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V1" s="14"/>
      <c r="AW1" s="14"/>
    </row>
    <row r="2" spans="1:49" ht="27" thickBot="1" x14ac:dyDescent="0.45">
      <c r="A2" s="138" t="s">
        <v>49</v>
      </c>
      <c r="B2" s="139"/>
      <c r="C2" s="139"/>
      <c r="D2" s="139"/>
      <c r="E2" s="139"/>
      <c r="F2" s="139"/>
      <c r="G2" s="140"/>
      <c r="H2" s="155" t="s">
        <v>2</v>
      </c>
      <c r="I2" s="156"/>
      <c r="J2" s="157"/>
      <c r="K2" s="132"/>
      <c r="L2" s="133"/>
      <c r="M2" s="133"/>
      <c r="N2" s="133"/>
      <c r="O2" s="133"/>
      <c r="P2" s="133"/>
      <c r="Q2" s="133"/>
      <c r="R2" s="133"/>
      <c r="S2" s="133"/>
      <c r="T2" s="133"/>
      <c r="U2" s="134"/>
      <c r="V2" s="149" t="s">
        <v>0</v>
      </c>
      <c r="W2" s="150"/>
      <c r="X2" s="145" t="s">
        <v>3</v>
      </c>
      <c r="Y2" s="146"/>
      <c r="Z2" s="146"/>
      <c r="AA2" s="146"/>
      <c r="AB2" s="146"/>
      <c r="AC2" s="147"/>
      <c r="AD2" s="149" t="s">
        <v>1</v>
      </c>
      <c r="AE2" s="158"/>
      <c r="AF2" s="135">
        <v>2019</v>
      </c>
      <c r="AG2" s="136"/>
      <c r="AH2" s="136"/>
      <c r="AI2" s="137"/>
      <c r="AV2" s="14"/>
      <c r="AW2" s="14"/>
    </row>
    <row r="3" spans="1:49" ht="15.75" customHeight="1" thickBot="1" x14ac:dyDescent="0.3">
      <c r="B3" s="26"/>
      <c r="AH3" s="26"/>
      <c r="AI3" s="26"/>
      <c r="AV3" s="14"/>
      <c r="AW3" s="14"/>
    </row>
    <row r="4" spans="1:49" ht="15.75" customHeight="1" thickBot="1" x14ac:dyDescent="0.3">
      <c r="B4" s="48" t="s">
        <v>40</v>
      </c>
      <c r="C4" s="19">
        <v>1</v>
      </c>
      <c r="D4" s="72">
        <v>2</v>
      </c>
      <c r="E4" s="72">
        <v>3</v>
      </c>
      <c r="F4" s="72">
        <v>4</v>
      </c>
      <c r="G4" s="72">
        <v>5</v>
      </c>
      <c r="H4" s="72">
        <v>6</v>
      </c>
      <c r="I4" s="72">
        <v>7</v>
      </c>
      <c r="J4" s="72">
        <v>8</v>
      </c>
      <c r="K4" s="72">
        <v>9</v>
      </c>
      <c r="L4" s="72">
        <v>10</v>
      </c>
      <c r="M4" s="72">
        <v>11</v>
      </c>
      <c r="N4" s="72">
        <v>12</v>
      </c>
      <c r="O4" s="72">
        <v>13</v>
      </c>
      <c r="P4" s="72">
        <v>14</v>
      </c>
      <c r="Q4" s="72">
        <v>15</v>
      </c>
      <c r="R4" s="72">
        <v>16</v>
      </c>
      <c r="S4" s="72">
        <v>17</v>
      </c>
      <c r="T4" s="72">
        <v>18</v>
      </c>
      <c r="U4" s="72">
        <v>19</v>
      </c>
      <c r="V4" s="72">
        <v>20</v>
      </c>
      <c r="W4" s="72">
        <v>21</v>
      </c>
      <c r="X4" s="72">
        <v>22</v>
      </c>
      <c r="Y4" s="72">
        <v>23</v>
      </c>
      <c r="Z4" s="72">
        <v>24</v>
      </c>
      <c r="AA4" s="72">
        <v>25</v>
      </c>
      <c r="AB4" s="72">
        <v>26</v>
      </c>
      <c r="AC4" s="72">
        <v>27</v>
      </c>
      <c r="AD4" s="72">
        <v>28</v>
      </c>
      <c r="AE4" s="72">
        <f>IF(DAY(DATE($AF$2,AV19+1,0))=28,"",29)</f>
        <v>29</v>
      </c>
      <c r="AF4" s="72">
        <f>IF(OR(DAY(DATE($AF$2,$AV$19+1,0))=28,DAY(DATE($AF$2,$AV$19+1,0))=29),"",IF(DAY(DATE($AF$2,$AV$19+1,0))=29,"",30))</f>
        <v>30</v>
      </c>
      <c r="AG4" s="73">
        <f>IF(OR(DAY(DATE($AF$2,$AV$19+1,0))=28,DAY(DATE($AF$2,$AV$19+1,0))=29),"",IF(DAY(DATE($AF$2,$AV$19+1,0))=30,"",31))</f>
        <v>31</v>
      </c>
      <c r="AH4" s="151" t="s">
        <v>36</v>
      </c>
      <c r="AI4" s="153" t="s">
        <v>47</v>
      </c>
      <c r="AJ4" s="29"/>
      <c r="AV4" s="14"/>
      <c r="AW4" s="14"/>
    </row>
    <row r="5" spans="1:49" ht="15.75" thickBot="1" x14ac:dyDescent="0.3">
      <c r="A5" s="115"/>
      <c r="B5" s="148"/>
      <c r="C5" s="20">
        <f>(DATE($AF$2,$AV$19,C4))</f>
        <v>43466</v>
      </c>
      <c r="D5" s="74">
        <f t="shared" ref="D5:AD5" si="0">(DATE($AF$2,$AV$19,D4))</f>
        <v>43467</v>
      </c>
      <c r="E5" s="74">
        <f t="shared" si="0"/>
        <v>43468</v>
      </c>
      <c r="F5" s="74">
        <f t="shared" si="0"/>
        <v>43469</v>
      </c>
      <c r="G5" s="74">
        <f t="shared" si="0"/>
        <v>43470</v>
      </c>
      <c r="H5" s="74">
        <f t="shared" si="0"/>
        <v>43471</v>
      </c>
      <c r="I5" s="74">
        <f t="shared" si="0"/>
        <v>43472</v>
      </c>
      <c r="J5" s="74">
        <f t="shared" si="0"/>
        <v>43473</v>
      </c>
      <c r="K5" s="74">
        <f t="shared" si="0"/>
        <v>43474</v>
      </c>
      <c r="L5" s="74">
        <f t="shared" si="0"/>
        <v>43475</v>
      </c>
      <c r="M5" s="74">
        <f t="shared" si="0"/>
        <v>43476</v>
      </c>
      <c r="N5" s="74">
        <f t="shared" si="0"/>
        <v>43477</v>
      </c>
      <c r="O5" s="74">
        <f t="shared" si="0"/>
        <v>43478</v>
      </c>
      <c r="P5" s="74">
        <f t="shared" si="0"/>
        <v>43479</v>
      </c>
      <c r="Q5" s="74">
        <f t="shared" si="0"/>
        <v>43480</v>
      </c>
      <c r="R5" s="74">
        <f t="shared" si="0"/>
        <v>43481</v>
      </c>
      <c r="S5" s="74">
        <f t="shared" si="0"/>
        <v>43482</v>
      </c>
      <c r="T5" s="74">
        <f t="shared" si="0"/>
        <v>43483</v>
      </c>
      <c r="U5" s="74">
        <f t="shared" si="0"/>
        <v>43484</v>
      </c>
      <c r="V5" s="74">
        <f t="shared" si="0"/>
        <v>43485</v>
      </c>
      <c r="W5" s="74">
        <f t="shared" si="0"/>
        <v>43486</v>
      </c>
      <c r="X5" s="74">
        <f t="shared" si="0"/>
        <v>43487</v>
      </c>
      <c r="Y5" s="74">
        <f t="shared" si="0"/>
        <v>43488</v>
      </c>
      <c r="Z5" s="74">
        <f t="shared" si="0"/>
        <v>43489</v>
      </c>
      <c r="AA5" s="74">
        <f t="shared" si="0"/>
        <v>43490</v>
      </c>
      <c r="AB5" s="74">
        <f>(DATE($AF$2,$AV$19,AB4))</f>
        <v>43491</v>
      </c>
      <c r="AC5" s="74">
        <f t="shared" si="0"/>
        <v>43492</v>
      </c>
      <c r="AD5" s="74">
        <f t="shared" si="0"/>
        <v>43493</v>
      </c>
      <c r="AE5" s="74">
        <f>IF(ISERROR(DATE($AF$2,$AV$19,AE4)),"",(DATE($AF$2,$AV$19,AE4)))</f>
        <v>43494</v>
      </c>
      <c r="AF5" s="74">
        <f>IF(ISERROR(DATE($AF$2,$AV$19,AF4)),"",(DATE($AF$2,$AV$19,AF4)))</f>
        <v>43495</v>
      </c>
      <c r="AG5" s="75">
        <f>IF(ISERROR(DATE($AF$2,$AV$19,AG4)),"",(DATE($AF$2,$AV$19,AG4)))</f>
        <v>43496</v>
      </c>
      <c r="AH5" s="152"/>
      <c r="AI5" s="154"/>
      <c r="AJ5" s="29"/>
      <c r="AV5" s="14"/>
      <c r="AW5" s="14"/>
    </row>
    <row r="6" spans="1:49" s="14" customFormat="1" ht="14.25" hidden="1" customHeight="1" thickBot="1" x14ac:dyDescent="0.3">
      <c r="A6" s="64"/>
      <c r="B6" s="65"/>
      <c r="C6" s="20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21"/>
      <c r="AH6" s="66"/>
      <c r="AI6" s="67"/>
      <c r="AJ6" s="3"/>
    </row>
    <row r="7" spans="1:49" x14ac:dyDescent="0.25">
      <c r="A7" s="143" t="s">
        <v>31</v>
      </c>
      <c r="B7" s="144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2"/>
      <c r="AH7" s="84"/>
      <c r="AI7" s="25"/>
      <c r="AV7" s="14"/>
      <c r="AW7" s="14"/>
    </row>
    <row r="8" spans="1:49" x14ac:dyDescent="0.25">
      <c r="A8" s="111"/>
      <c r="B8" s="112"/>
      <c r="C8" s="1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76"/>
      <c r="AH8" s="85"/>
      <c r="AI8" s="36"/>
      <c r="AV8" s="14"/>
      <c r="AW8" s="14"/>
    </row>
    <row r="9" spans="1:49" x14ac:dyDescent="0.25">
      <c r="A9" s="141" t="s">
        <v>30</v>
      </c>
      <c r="B9" s="142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76"/>
      <c r="AH9" s="85"/>
      <c r="AI9" s="36"/>
      <c r="AV9" s="14"/>
      <c r="AW9" s="14"/>
    </row>
    <row r="10" spans="1:49" x14ac:dyDescent="0.25">
      <c r="A10" s="113"/>
      <c r="B10" s="114"/>
      <c r="C10" s="8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77"/>
      <c r="AH10" s="85"/>
      <c r="AI10" s="36"/>
      <c r="AV10" s="14"/>
      <c r="AW10" s="14"/>
    </row>
    <row r="11" spans="1:49" s="14" customFormat="1" x14ac:dyDescent="0.25">
      <c r="A11" s="46" t="s">
        <v>32</v>
      </c>
      <c r="B11" s="24"/>
      <c r="C11" s="22"/>
      <c r="D11" s="1"/>
      <c r="E11" s="1"/>
      <c r="F11" s="1"/>
      <c r="G11" s="1"/>
      <c r="H11" s="1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78"/>
      <c r="AH11" s="88">
        <f>SUM(C11:AG11)</f>
        <v>0</v>
      </c>
      <c r="AI11" s="89">
        <f>SUM(C11:AG11)</f>
        <v>0</v>
      </c>
    </row>
    <row r="12" spans="1:49" ht="30.75" thickBot="1" x14ac:dyDescent="0.3">
      <c r="A12" s="47" t="s">
        <v>33</v>
      </c>
      <c r="B12" s="24"/>
      <c r="C12" s="23"/>
      <c r="D12" s="4"/>
      <c r="E12" s="4"/>
      <c r="F12" s="4"/>
      <c r="G12" s="42"/>
      <c r="H12" s="4"/>
      <c r="I12" s="4"/>
      <c r="J12" s="44"/>
      <c r="K12" s="4"/>
      <c r="L12" s="4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2"/>
      <c r="AH12" s="90">
        <f>SUM(C12:AG12)</f>
        <v>0</v>
      </c>
      <c r="AI12" s="91">
        <f>IFERROR(IF(ISNUMBER(SEARCH("*EŠIF*",A12)),0,IF(ISNUMBER(SEARCH("*DOVP*",A12)),SUM(C12:AG12),SUM(C12:AG12)/$AH$16*(SUM($B$21:$B$22))+SUM(C12:AG12)/$AH$16*(SUM($B$23:$B$28)))),0)+SUM(C13:AG13)</f>
        <v>0</v>
      </c>
      <c r="AV12" s="14"/>
      <c r="AW12" s="14"/>
    </row>
    <row r="13" spans="1:49" s="14" customFormat="1" ht="15.75" thickBot="1" x14ac:dyDescent="0.3">
      <c r="A13" s="68" t="s">
        <v>48</v>
      </c>
      <c r="B13" s="69"/>
      <c r="C13" s="70">
        <f>IF((C11+C12)&gt;=12,(12-(C11+C12)),0)</f>
        <v>0</v>
      </c>
      <c r="D13" s="70">
        <f>IF((D11+D12)&gt;=12,(12-(D11+D12)),0)</f>
        <v>0</v>
      </c>
      <c r="E13" s="70">
        <f>IF((E11+E12)&gt;=12,(12-(E11+E12)),0)</f>
        <v>0</v>
      </c>
      <c r="F13" s="70">
        <f>IF((F11+F12)&gt;=12,(12-(F11+F12)),0)</f>
        <v>0</v>
      </c>
      <c r="G13" s="70">
        <f t="shared" ref="G13:AG13" si="1">IF((G11+G12)&gt;=12,(12-(G11+G12)),0)</f>
        <v>0</v>
      </c>
      <c r="H13" s="70">
        <f t="shared" si="1"/>
        <v>0</v>
      </c>
      <c r="I13" s="70">
        <f t="shared" si="1"/>
        <v>0</v>
      </c>
      <c r="J13" s="70">
        <f t="shared" si="1"/>
        <v>0</v>
      </c>
      <c r="K13" s="70">
        <f t="shared" si="1"/>
        <v>0</v>
      </c>
      <c r="L13" s="70">
        <f t="shared" si="1"/>
        <v>0</v>
      </c>
      <c r="M13" s="70">
        <f t="shared" si="1"/>
        <v>0</v>
      </c>
      <c r="N13" s="70">
        <f t="shared" si="1"/>
        <v>0</v>
      </c>
      <c r="O13" s="70">
        <f t="shared" si="1"/>
        <v>0</v>
      </c>
      <c r="P13" s="70">
        <f t="shared" si="1"/>
        <v>0</v>
      </c>
      <c r="Q13" s="70">
        <f t="shared" si="1"/>
        <v>0</v>
      </c>
      <c r="R13" s="70">
        <f t="shared" si="1"/>
        <v>0</v>
      </c>
      <c r="S13" s="70">
        <f t="shared" si="1"/>
        <v>0</v>
      </c>
      <c r="T13" s="70">
        <f t="shared" si="1"/>
        <v>0</v>
      </c>
      <c r="U13" s="70">
        <f t="shared" si="1"/>
        <v>0</v>
      </c>
      <c r="V13" s="70">
        <f t="shared" si="1"/>
        <v>0</v>
      </c>
      <c r="W13" s="70">
        <f t="shared" si="1"/>
        <v>0</v>
      </c>
      <c r="X13" s="70">
        <f t="shared" si="1"/>
        <v>0</v>
      </c>
      <c r="Y13" s="70">
        <f t="shared" si="1"/>
        <v>0</v>
      </c>
      <c r="Z13" s="70">
        <f t="shared" si="1"/>
        <v>0</v>
      </c>
      <c r="AA13" s="70">
        <f t="shared" si="1"/>
        <v>0</v>
      </c>
      <c r="AB13" s="70">
        <f t="shared" si="1"/>
        <v>0</v>
      </c>
      <c r="AC13" s="70">
        <f t="shared" si="1"/>
        <v>0</v>
      </c>
      <c r="AD13" s="70">
        <f t="shared" si="1"/>
        <v>0</v>
      </c>
      <c r="AE13" s="70">
        <f t="shared" si="1"/>
        <v>0</v>
      </c>
      <c r="AF13" s="70">
        <f t="shared" si="1"/>
        <v>0</v>
      </c>
      <c r="AG13" s="79">
        <f t="shared" si="1"/>
        <v>0</v>
      </c>
      <c r="AH13" s="86"/>
      <c r="AI13" s="87"/>
    </row>
    <row r="14" spans="1:49" ht="15.75" thickBot="1" x14ac:dyDescent="0.3">
      <c r="A14" s="115" t="s">
        <v>34</v>
      </c>
      <c r="B14" s="116"/>
      <c r="C14" s="31"/>
      <c r="D14" s="27"/>
      <c r="E14" s="28"/>
      <c r="F14" s="28"/>
      <c r="G14" s="27"/>
      <c r="H14" s="45"/>
      <c r="I14" s="27"/>
      <c r="J14" s="27"/>
      <c r="K14" s="27"/>
      <c r="L14" s="27"/>
      <c r="M14" s="27"/>
      <c r="N14" s="28"/>
      <c r="O14" s="28"/>
      <c r="P14" s="27"/>
      <c r="Q14" s="27"/>
      <c r="R14" s="27"/>
      <c r="S14" s="27"/>
      <c r="T14" s="27"/>
      <c r="U14" s="28"/>
      <c r="V14" s="28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80"/>
      <c r="AH14" s="95">
        <f>SUM(C14:AG14)</f>
        <v>0</v>
      </c>
      <c r="AI14" s="92">
        <f>IFERROR(IF(ISNUMBER(SEARCH("*EŠIF*",A14)),0,IF(ISNUMBER(SEARCH("*DOVP*",A14)),SUM(C14:AG14),SUM(C14:AG14)/$AH$16*(SUM($B$21:$B$22))+SUM(C14:AG14)/$AH$16*(SUM($B$23:$B$28)))),0)</f>
        <v>0</v>
      </c>
    </row>
    <row r="15" spans="1:49" s="14" customFormat="1" ht="15.75" thickBot="1" x14ac:dyDescent="0.3">
      <c r="A15" s="117" t="s">
        <v>35</v>
      </c>
      <c r="B15" s="118"/>
      <c r="C15" s="30"/>
      <c r="D15" s="28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28"/>
      <c r="AC15" s="28"/>
      <c r="AD15" s="37"/>
      <c r="AE15" s="37"/>
      <c r="AF15" s="37"/>
      <c r="AG15" s="81"/>
      <c r="AH15" s="96">
        <f>SUM(C15:AG15)</f>
        <v>0</v>
      </c>
      <c r="AI15" s="93">
        <f>IFERROR(IF(ISNUMBER(SEARCH("*EŠIF*",A15)),0,IF(ISNUMBER(SEARCH("*DOVP*",A15)),SUM(C15:AG15),SUM(C15:AG15)/$AH$16*(SUM($B$21:$B$22))+SUM(C15:AG15)/$AH$16*(SUM($B$23:$B$28)))),0)</f>
        <v>0</v>
      </c>
    </row>
    <row r="16" spans="1:49" ht="15.75" thickBot="1" x14ac:dyDescent="0.3">
      <c r="B16" s="63" t="s">
        <v>41</v>
      </c>
      <c r="C16" s="38">
        <f t="shared" ref="C16:AG16" si="2">SUM(C11+C12+C14+C15)</f>
        <v>0</v>
      </c>
      <c r="D16" s="71">
        <f>SUM(D11+D12+D14+D15)</f>
        <v>0</v>
      </c>
      <c r="E16" s="71">
        <f t="shared" si="2"/>
        <v>0</v>
      </c>
      <c r="F16" s="71">
        <f t="shared" si="2"/>
        <v>0</v>
      </c>
      <c r="G16" s="71">
        <f t="shared" si="2"/>
        <v>0</v>
      </c>
      <c r="H16" s="71">
        <f t="shared" si="2"/>
        <v>0</v>
      </c>
      <c r="I16" s="71">
        <f t="shared" si="2"/>
        <v>0</v>
      </c>
      <c r="J16" s="71">
        <f t="shared" si="2"/>
        <v>0</v>
      </c>
      <c r="K16" s="71">
        <f t="shared" si="2"/>
        <v>0</v>
      </c>
      <c r="L16" s="71">
        <f t="shared" si="2"/>
        <v>0</v>
      </c>
      <c r="M16" s="71">
        <f t="shared" si="2"/>
        <v>0</v>
      </c>
      <c r="N16" s="71">
        <f t="shared" si="2"/>
        <v>0</v>
      </c>
      <c r="O16" s="71">
        <f t="shared" si="2"/>
        <v>0</v>
      </c>
      <c r="P16" s="71">
        <f t="shared" si="2"/>
        <v>0</v>
      </c>
      <c r="Q16" s="71">
        <f t="shared" si="2"/>
        <v>0</v>
      </c>
      <c r="R16" s="71">
        <f t="shared" si="2"/>
        <v>0</v>
      </c>
      <c r="S16" s="71">
        <f t="shared" si="2"/>
        <v>0</v>
      </c>
      <c r="T16" s="71">
        <f t="shared" si="2"/>
        <v>0</v>
      </c>
      <c r="U16" s="71">
        <f t="shared" si="2"/>
        <v>0</v>
      </c>
      <c r="V16" s="71">
        <f t="shared" si="2"/>
        <v>0</v>
      </c>
      <c r="W16" s="71">
        <f t="shared" si="2"/>
        <v>0</v>
      </c>
      <c r="X16" s="71">
        <f t="shared" si="2"/>
        <v>0</v>
      </c>
      <c r="Y16" s="71">
        <f t="shared" si="2"/>
        <v>0</v>
      </c>
      <c r="Z16" s="71">
        <f t="shared" si="2"/>
        <v>0</v>
      </c>
      <c r="AA16" s="71">
        <f t="shared" si="2"/>
        <v>0</v>
      </c>
      <c r="AB16" s="71">
        <f t="shared" si="2"/>
        <v>0</v>
      </c>
      <c r="AC16" s="71">
        <f t="shared" si="2"/>
        <v>0</v>
      </c>
      <c r="AD16" s="71">
        <f t="shared" si="2"/>
        <v>0</v>
      </c>
      <c r="AE16" s="71">
        <f t="shared" si="2"/>
        <v>0</v>
      </c>
      <c r="AF16" s="71">
        <f t="shared" si="2"/>
        <v>0</v>
      </c>
      <c r="AG16" s="83">
        <f t="shared" si="2"/>
        <v>0</v>
      </c>
      <c r="AH16" s="97"/>
      <c r="AI16" s="94">
        <f>SUM(AI11:AI12)</f>
        <v>0</v>
      </c>
    </row>
    <row r="17" spans="1:54" ht="25.5" customHeight="1" x14ac:dyDescent="0.35">
      <c r="C17" s="103" t="str">
        <f>IF(MAX(C16:AG16)&gt;12,"V zmysle §87 Zákona 311/2001 Z.z. Zákonník práce: Pracovný čas v priebehu 24 hodín nesmie presiahnuť 12 hodín!","")</f>
        <v/>
      </c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</row>
    <row r="18" spans="1:54" ht="15.75" thickBot="1" x14ac:dyDescent="0.3"/>
    <row r="19" spans="1:54" ht="15.75" thickBot="1" x14ac:dyDescent="0.3">
      <c r="A19" s="107" t="s">
        <v>10</v>
      </c>
      <c r="B19" s="108"/>
      <c r="K19" s="119" t="s">
        <v>51</v>
      </c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1"/>
      <c r="AT19">
        <v>2016</v>
      </c>
      <c r="AV19" s="14">
        <f>MONTH(DATEVALUE(X2&amp;" 1"))</f>
        <v>1</v>
      </c>
      <c r="AW19" s="104" t="s">
        <v>17</v>
      </c>
      <c r="AX19" s="105"/>
      <c r="AY19" s="105"/>
      <c r="AZ19" s="105"/>
      <c r="BA19" s="106"/>
      <c r="BB19" s="17">
        <f>DATE($AF$2,1,1)</f>
        <v>43466</v>
      </c>
    </row>
    <row r="20" spans="1:54" ht="15.75" thickBot="1" x14ac:dyDescent="0.3">
      <c r="A20" s="109"/>
      <c r="B20" s="110"/>
      <c r="K20" s="122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4"/>
      <c r="AT20">
        <v>2017</v>
      </c>
      <c r="AW20" s="104" t="s">
        <v>18</v>
      </c>
      <c r="AX20" s="105"/>
      <c r="AY20" s="105"/>
      <c r="AZ20" s="105"/>
      <c r="BA20" s="106"/>
      <c r="BB20" s="17">
        <f>DATE($AF$2,1,6)</f>
        <v>43471</v>
      </c>
    </row>
    <row r="21" spans="1:54" ht="21" customHeight="1" x14ac:dyDescent="0.25">
      <c r="A21" s="53" t="s">
        <v>50</v>
      </c>
      <c r="B21" s="98">
        <f>AI16</f>
        <v>0</v>
      </c>
      <c r="K21" s="125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7"/>
      <c r="AT21">
        <v>2018</v>
      </c>
      <c r="AU21" s="14"/>
      <c r="AV21" s="14"/>
      <c r="AW21" s="57" t="s">
        <v>19</v>
      </c>
      <c r="AX21" s="58"/>
      <c r="AY21" s="58"/>
      <c r="AZ21" s="58"/>
      <c r="BA21" s="59"/>
      <c r="BB21" s="17">
        <f>BB22-3</f>
        <v>43574</v>
      </c>
    </row>
    <row r="22" spans="1:54" x14ac:dyDescent="0.25">
      <c r="A22" s="39" t="s">
        <v>11</v>
      </c>
      <c r="B22" s="9"/>
      <c r="K22" s="125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7"/>
      <c r="AT22" s="14">
        <v>2019</v>
      </c>
      <c r="AU22" s="14"/>
      <c r="AV22" s="14"/>
      <c r="AW22" s="57" t="s">
        <v>29</v>
      </c>
      <c r="AX22" s="58"/>
      <c r="AY22" s="58"/>
      <c r="AZ22" s="58"/>
      <c r="BA22" s="59"/>
      <c r="BB22" s="17">
        <f>DOLLAR(("4/"&amp;AF2)/7+MOD(19*MOD($AF$2,19)-7,30)*14%,)*7-5</f>
        <v>43577</v>
      </c>
    </row>
    <row r="23" spans="1:54" x14ac:dyDescent="0.25">
      <c r="A23" s="39" t="s">
        <v>12</v>
      </c>
      <c r="B23" s="9"/>
      <c r="K23" s="125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7"/>
      <c r="AT23" s="14">
        <v>2020</v>
      </c>
      <c r="AU23" s="14"/>
      <c r="AV23" s="14"/>
      <c r="AW23" s="57" t="s">
        <v>20</v>
      </c>
      <c r="AX23" s="58"/>
      <c r="AY23" s="58"/>
      <c r="AZ23" s="58"/>
      <c r="BA23" s="59"/>
      <c r="BB23" s="17">
        <f>DATE($AF$2,5,1)</f>
        <v>43586</v>
      </c>
    </row>
    <row r="24" spans="1:54" x14ac:dyDescent="0.25">
      <c r="A24" s="39" t="s">
        <v>46</v>
      </c>
      <c r="B24" s="9"/>
      <c r="K24" s="125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7"/>
      <c r="AT24" s="14">
        <v>2021</v>
      </c>
      <c r="AU24" s="14"/>
      <c r="AV24" s="14"/>
      <c r="AW24" s="57" t="s">
        <v>21</v>
      </c>
      <c r="AX24" s="58"/>
      <c r="AY24" s="58"/>
      <c r="AZ24" s="58"/>
      <c r="BA24" s="59"/>
      <c r="BB24" s="17">
        <f>DATE($AF$2,5,8)</f>
        <v>43593</v>
      </c>
    </row>
    <row r="25" spans="1:54" ht="15.75" thickBot="1" x14ac:dyDescent="0.3">
      <c r="A25" s="39" t="s">
        <v>13</v>
      </c>
      <c r="B25" s="10"/>
      <c r="K25" s="128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30"/>
      <c r="AT25" s="14">
        <v>2022</v>
      </c>
      <c r="AU25" s="14"/>
      <c r="AV25" s="14"/>
      <c r="AW25" s="57" t="s">
        <v>22</v>
      </c>
      <c r="AX25" s="58"/>
      <c r="AY25" s="58"/>
      <c r="AZ25" s="58"/>
      <c r="BA25" s="59"/>
      <c r="BB25" s="17">
        <f>DATE($AF$2,7,5)</f>
        <v>43651</v>
      </c>
    </row>
    <row r="26" spans="1:54" x14ac:dyDescent="0.25">
      <c r="A26" s="39" t="s">
        <v>14</v>
      </c>
      <c r="B26" s="10"/>
      <c r="AT26" s="14">
        <v>2023</v>
      </c>
      <c r="AU26" s="14"/>
      <c r="AV26" s="14"/>
      <c r="AW26" s="57" t="s">
        <v>23</v>
      </c>
      <c r="AX26" s="58"/>
      <c r="AY26" s="58"/>
      <c r="AZ26" s="58"/>
      <c r="BA26" s="59"/>
      <c r="BB26" s="17">
        <f>DATE($AF$2,8,29)</f>
        <v>43706</v>
      </c>
    </row>
    <row r="27" spans="1:54" x14ac:dyDescent="0.25">
      <c r="A27" s="39" t="s">
        <v>15</v>
      </c>
      <c r="B27" s="99"/>
      <c r="AT27" s="13" t="s">
        <v>3</v>
      </c>
      <c r="AU27" s="14"/>
      <c r="AV27" s="14"/>
      <c r="AW27" s="57" t="s">
        <v>24</v>
      </c>
      <c r="AX27" s="58"/>
      <c r="AY27" s="58"/>
      <c r="AZ27" s="58"/>
      <c r="BA27" s="59"/>
      <c r="BB27" s="17">
        <f>DATE($AF$2,9,1)</f>
        <v>43709</v>
      </c>
    </row>
    <row r="28" spans="1:54" ht="15.75" thickBot="1" x14ac:dyDescent="0.3">
      <c r="A28" s="40" t="s">
        <v>16</v>
      </c>
      <c r="B28" s="100"/>
      <c r="AT28" s="13" t="s">
        <v>4</v>
      </c>
      <c r="AU28" s="14"/>
      <c r="AV28" s="14"/>
      <c r="AW28" s="57" t="s">
        <v>25</v>
      </c>
      <c r="AX28" s="58"/>
      <c r="AY28" s="58"/>
      <c r="AZ28" s="58"/>
      <c r="BA28" s="59"/>
      <c r="BB28" s="17">
        <f>DATE($AF$2,9,15)</f>
        <v>43723</v>
      </c>
    </row>
    <row r="29" spans="1:54" ht="15.75" thickBot="1" x14ac:dyDescent="0.3">
      <c r="A29" s="41" t="s">
        <v>42</v>
      </c>
      <c r="B29" s="101">
        <f>SUM(B21:B28)</f>
        <v>0</v>
      </c>
      <c r="AT29" s="13" t="s">
        <v>5</v>
      </c>
      <c r="AU29" s="14"/>
      <c r="AV29" s="14"/>
      <c r="AW29" s="57" t="s">
        <v>26</v>
      </c>
      <c r="AX29" s="58"/>
      <c r="AY29" s="58"/>
      <c r="AZ29" s="58"/>
      <c r="BA29" s="59"/>
      <c r="BB29" s="17">
        <f>DATE($AF$2,11,1)</f>
        <v>43770</v>
      </c>
    </row>
    <row r="30" spans="1:54" s="49" customFormat="1" ht="21" customHeight="1" x14ac:dyDescent="0.25">
      <c r="A30" s="55" t="s">
        <v>44</v>
      </c>
      <c r="B30" s="51"/>
      <c r="C30"/>
      <c r="D30"/>
      <c r="E30"/>
      <c r="F30"/>
      <c r="G30"/>
      <c r="AT30" s="13" t="s">
        <v>6</v>
      </c>
      <c r="AU30" s="14"/>
      <c r="AV30" s="12"/>
      <c r="AW30" s="57" t="s">
        <v>27</v>
      </c>
      <c r="AX30" s="58"/>
      <c r="AY30" s="58"/>
      <c r="AZ30" s="58"/>
      <c r="BA30" s="59"/>
      <c r="BB30" s="17">
        <f>DATE($AF$2,11,17)</f>
        <v>43786</v>
      </c>
    </row>
    <row r="31" spans="1:54" ht="38.25" customHeight="1" thickBot="1" x14ac:dyDescent="0.3">
      <c r="A31" s="56" t="s">
        <v>45</v>
      </c>
      <c r="B31" s="52"/>
      <c r="O31" t="s">
        <v>43</v>
      </c>
      <c r="AT31" s="13" t="s">
        <v>7</v>
      </c>
      <c r="AU31" s="14"/>
      <c r="AV31" s="12"/>
      <c r="AW31" s="57" t="s">
        <v>38</v>
      </c>
      <c r="AX31" s="58"/>
      <c r="AY31" s="58"/>
      <c r="AZ31" s="58"/>
      <c r="BA31" s="59"/>
      <c r="BB31" s="17">
        <f>DATE($AF$2,12,24)</f>
        <v>43823</v>
      </c>
    </row>
    <row r="32" spans="1:54" x14ac:dyDescent="0.25">
      <c r="A32" s="54"/>
      <c r="B32" s="54"/>
      <c r="AT32" s="13" t="s">
        <v>8</v>
      </c>
      <c r="AU32" s="49"/>
      <c r="AV32" s="50"/>
      <c r="AW32" s="57" t="s">
        <v>28</v>
      </c>
      <c r="AX32" s="58"/>
      <c r="AY32" s="58"/>
      <c r="AZ32" s="58"/>
      <c r="BA32" s="59"/>
      <c r="BB32" s="17">
        <f>DATE($AF$2,12,25)</f>
        <v>43824</v>
      </c>
    </row>
    <row r="33" spans="46:54" ht="15.75" thickBot="1" x14ac:dyDescent="0.3">
      <c r="AT33" s="13" t="s">
        <v>37</v>
      </c>
      <c r="AU33" s="14"/>
      <c r="AV33" s="12"/>
      <c r="AW33" s="60" t="s">
        <v>39</v>
      </c>
      <c r="AX33" s="61"/>
      <c r="AY33" s="61"/>
      <c r="AZ33" s="61"/>
      <c r="BA33" s="62"/>
      <c r="BB33" s="17">
        <f>DATE($AF$2,12,26)</f>
        <v>43825</v>
      </c>
    </row>
    <row r="34" spans="46:54" x14ac:dyDescent="0.25">
      <c r="AT34" s="13" t="s">
        <v>53</v>
      </c>
      <c r="AU34" s="14"/>
      <c r="AV34" s="14"/>
      <c r="AW34" s="14"/>
      <c r="AX34" s="14"/>
      <c r="AY34" s="14"/>
      <c r="AZ34" s="14"/>
      <c r="BA34" s="14"/>
      <c r="BB34" s="14"/>
    </row>
    <row r="35" spans="46:54" x14ac:dyDescent="0.25">
      <c r="AT35" s="13" t="s">
        <v>54</v>
      </c>
      <c r="AU35" s="14"/>
      <c r="AV35" s="14"/>
    </row>
    <row r="36" spans="46:54" x14ac:dyDescent="0.25">
      <c r="AT36" s="13" t="s">
        <v>55</v>
      </c>
    </row>
    <row r="37" spans="46:54" x14ac:dyDescent="0.25">
      <c r="AT37" s="13" t="s">
        <v>56</v>
      </c>
    </row>
    <row r="38" spans="46:54" x14ac:dyDescent="0.25">
      <c r="AT38" s="13" t="s">
        <v>9</v>
      </c>
    </row>
    <row r="49" spans="2:6" x14ac:dyDescent="0.25">
      <c r="B49" s="14"/>
      <c r="F49" s="15"/>
    </row>
  </sheetData>
  <dataConsolidate/>
  <mergeCells count="22">
    <mergeCell ref="A1:AI1"/>
    <mergeCell ref="K2:U2"/>
    <mergeCell ref="AF2:AI2"/>
    <mergeCell ref="A2:G2"/>
    <mergeCell ref="A9:B9"/>
    <mergeCell ref="A7:B7"/>
    <mergeCell ref="X2:AC2"/>
    <mergeCell ref="A5:B5"/>
    <mergeCell ref="V2:W2"/>
    <mergeCell ref="AH4:AH5"/>
    <mergeCell ref="AI4:AI5"/>
    <mergeCell ref="H2:J2"/>
    <mergeCell ref="AD2:AE2"/>
    <mergeCell ref="AW19:BA19"/>
    <mergeCell ref="AW20:BA20"/>
    <mergeCell ref="A19:B20"/>
    <mergeCell ref="A8:B8"/>
    <mergeCell ref="A10:B10"/>
    <mergeCell ref="A14:B14"/>
    <mergeCell ref="A15:B15"/>
    <mergeCell ref="K19:AI19"/>
    <mergeCell ref="K20:AI25"/>
  </mergeCells>
  <conditionalFormatting sqref="C13:AG13">
    <cfRule type="cellIs" dxfId="6" priority="6" operator="greaterThan">
      <formula>12</formula>
    </cfRule>
  </conditionalFormatting>
  <conditionalFormatting sqref="C13:AG13">
    <cfRule type="cellIs" dxfId="5" priority="5" operator="lessThan">
      <formula>0</formula>
    </cfRule>
  </conditionalFormatting>
  <conditionalFormatting sqref="C16:AG16">
    <cfRule type="cellIs" dxfId="4" priority="3" operator="greaterThan">
      <formula>24</formula>
    </cfRule>
  </conditionalFormatting>
  <conditionalFormatting sqref="C4:AG6 C11:AG15">
    <cfRule type="expression" dxfId="3" priority="210">
      <formula>OR(WEEKDAY(C$5,2)=6,WEEKDAY(C$5,2)=7)</formula>
    </cfRule>
    <cfRule type="expression" dxfId="2" priority="211">
      <formula>VLOOKUP(C$5,$BB$19:$BB$33,1,0)</formula>
    </cfRule>
  </conditionalFormatting>
  <conditionalFormatting sqref="D16:AG16">
    <cfRule type="cellIs" dxfId="1" priority="2" operator="greaterThan">
      <formula>12</formula>
    </cfRule>
  </conditionalFormatting>
  <conditionalFormatting sqref="C17">
    <cfRule type="expression" dxfId="0" priority="1">
      <formula>IF(MAX(C16:AG16)&gt;12,"Zamestnanec nesmie pracovať viac ako 12 hodín denne!","")</formula>
    </cfRule>
  </conditionalFormatting>
  <dataValidations count="2">
    <dataValidation type="list" allowBlank="1" showInputMessage="1" showErrorMessage="1" sqref="AF2:AI2">
      <formula1>$AT$19:$AT$26</formula1>
    </dataValidation>
    <dataValidation type="list" allowBlank="1" showInputMessage="1" showErrorMessage="1" sqref="X2:AC2">
      <formula1>$AT$27:$AT$38</formula1>
    </dataValidation>
  </dataValidations>
  <pageMargins left="0.25" right="0.25" top="0.75" bottom="0.75" header="0.3" footer="0.3"/>
  <pageSetup paperSize="9" scale="53" orientation="landscape" r:id="rId1"/>
  <headerFooter>
    <oddHeader>&amp;LPríloha č. 4 Príručky pre prijímateľa OP VaI</oddHeader>
    <oddFooter>&amp;C&amp;P/&amp;N
Platnosť: 26.10.2018, účinnosť: 26.10.2018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0"/>
  <sheetViews>
    <sheetView workbookViewId="0">
      <selection sqref="A1:L26"/>
    </sheetView>
  </sheetViews>
  <sheetFormatPr defaultRowHeight="15" x14ac:dyDescent="0.25"/>
  <cols>
    <col min="1" max="16384" width="9.140625" style="32"/>
  </cols>
  <sheetData>
    <row r="1" spans="1:12" ht="15" customHeight="1" x14ac:dyDescent="0.25">
      <c r="A1" s="159" t="s">
        <v>52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1"/>
    </row>
    <row r="2" spans="1:12" x14ac:dyDescent="0.25">
      <c r="A2" s="162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4"/>
    </row>
    <row r="3" spans="1:12" x14ac:dyDescent="0.25">
      <c r="A3" s="162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4"/>
    </row>
    <row r="4" spans="1:12" x14ac:dyDescent="0.25">
      <c r="A4" s="162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4"/>
    </row>
    <row r="5" spans="1:12" x14ac:dyDescent="0.25">
      <c r="A5" s="162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4"/>
    </row>
    <row r="6" spans="1:12" x14ac:dyDescent="0.25">
      <c r="A6" s="162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4"/>
    </row>
    <row r="7" spans="1:12" x14ac:dyDescent="0.25">
      <c r="A7" s="162"/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4"/>
    </row>
    <row r="8" spans="1:12" x14ac:dyDescent="0.25">
      <c r="A8" s="162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4"/>
    </row>
    <row r="9" spans="1:12" x14ac:dyDescent="0.25">
      <c r="A9" s="162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4"/>
    </row>
    <row r="10" spans="1:12" x14ac:dyDescent="0.25">
      <c r="A10" s="162"/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4"/>
    </row>
    <row r="11" spans="1:12" x14ac:dyDescent="0.25">
      <c r="A11" s="162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4"/>
    </row>
    <row r="12" spans="1:12" x14ac:dyDescent="0.25">
      <c r="A12" s="162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4"/>
    </row>
    <row r="13" spans="1:12" x14ac:dyDescent="0.25">
      <c r="A13" s="162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4"/>
    </row>
    <row r="14" spans="1:12" x14ac:dyDescent="0.25">
      <c r="A14" s="162"/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4"/>
    </row>
    <row r="15" spans="1:12" x14ac:dyDescent="0.25">
      <c r="A15" s="162"/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4"/>
    </row>
    <row r="16" spans="1:12" x14ac:dyDescent="0.25">
      <c r="A16" s="162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4"/>
    </row>
    <row r="17" spans="1:13" x14ac:dyDescent="0.25">
      <c r="A17" s="162"/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4"/>
    </row>
    <row r="18" spans="1:13" x14ac:dyDescent="0.25">
      <c r="A18" s="162"/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4"/>
    </row>
    <row r="19" spans="1:13" x14ac:dyDescent="0.25">
      <c r="A19" s="162"/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4"/>
    </row>
    <row r="20" spans="1:13" x14ac:dyDescent="0.25">
      <c r="A20" s="162"/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4"/>
    </row>
    <row r="21" spans="1:13" x14ac:dyDescent="0.25">
      <c r="A21" s="162"/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4"/>
    </row>
    <row r="22" spans="1:13" x14ac:dyDescent="0.25">
      <c r="A22" s="162"/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4"/>
    </row>
    <row r="23" spans="1:13" x14ac:dyDescent="0.25">
      <c r="A23" s="162"/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4"/>
    </row>
    <row r="24" spans="1:13" x14ac:dyDescent="0.25">
      <c r="A24" s="162"/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4"/>
    </row>
    <row r="25" spans="1:13" x14ac:dyDescent="0.25">
      <c r="A25" s="162"/>
      <c r="B25" s="163"/>
      <c r="C25" s="163"/>
      <c r="D25" s="163"/>
      <c r="E25" s="163"/>
      <c r="F25" s="163"/>
      <c r="G25" s="163"/>
      <c r="H25" s="163"/>
      <c r="I25" s="163"/>
      <c r="J25" s="163"/>
      <c r="K25" s="163"/>
      <c r="L25" s="164"/>
    </row>
    <row r="26" spans="1:13" x14ac:dyDescent="0.25">
      <c r="A26" s="165"/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7"/>
    </row>
    <row r="27" spans="1:13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5"/>
    </row>
    <row r="28" spans="1:13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5"/>
    </row>
    <row r="29" spans="1:13" x14ac:dyDescent="0.2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5"/>
    </row>
    <row r="30" spans="1:13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5"/>
    </row>
    <row r="31" spans="1:13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5"/>
    </row>
    <row r="32" spans="1:13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5"/>
    </row>
    <row r="33" spans="1:13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5"/>
    </row>
    <row r="34" spans="1:13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5"/>
    </row>
    <row r="36" spans="1:13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5"/>
    </row>
    <row r="37" spans="1:13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5"/>
    </row>
    <row r="38" spans="1:13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5"/>
    </row>
    <row r="39" spans="1:13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5"/>
    </row>
    <row r="43" spans="1:13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5"/>
    </row>
    <row r="44" spans="1:13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5"/>
    </row>
    <row r="45" spans="1:13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5"/>
    </row>
    <row r="46" spans="1:13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5"/>
    </row>
    <row r="47" spans="1:13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5"/>
    </row>
    <row r="48" spans="1:13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5"/>
    </row>
    <row r="49" spans="1:13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5"/>
    </row>
    <row r="50" spans="1:13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5"/>
    </row>
    <row r="51" spans="1:13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spans="1:13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</row>
    <row r="53" spans="1:13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  <row r="54" spans="1:13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</row>
    <row r="55" spans="1:13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</row>
    <row r="56" spans="1:13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</row>
    <row r="57" spans="1:13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</row>
    <row r="58" spans="1:13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</row>
    <row r="59" spans="1:13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</row>
    <row r="60" spans="1:13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</row>
    <row r="61" spans="1:13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</row>
    <row r="62" spans="1:13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13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</row>
    <row r="64" spans="1:13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</row>
    <row r="65" spans="1:12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</row>
    <row r="66" spans="1:12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</row>
    <row r="67" spans="1:12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</row>
    <row r="68" spans="1:12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</row>
    <row r="69" spans="1:12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</row>
    <row r="70" spans="1:12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1:12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</row>
    <row r="72" spans="1:12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</row>
    <row r="73" spans="1:12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</row>
    <row r="74" spans="1:12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</row>
    <row r="75" spans="1:12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</row>
    <row r="76" spans="1:12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</row>
    <row r="77" spans="1:12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</row>
    <row r="78" spans="1:12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</row>
    <row r="79" spans="1:12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</row>
    <row r="80" spans="1:12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</row>
    <row r="81" spans="1:12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</row>
    <row r="82" spans="1:12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</row>
    <row r="83" spans="1:12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</row>
    <row r="84" spans="1:12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</row>
    <row r="85" spans="1:12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</row>
    <row r="86" spans="1:12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</row>
    <row r="87" spans="1:12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</row>
    <row r="88" spans="1:12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</row>
    <row r="89" spans="1:12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</row>
    <row r="90" spans="1:12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</row>
    <row r="91" spans="1:12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</row>
    <row r="92" spans="1:12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</row>
    <row r="93" spans="1:12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</row>
    <row r="94" spans="1:12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</row>
    <row r="95" spans="1:12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</row>
    <row r="96" spans="1:12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</row>
    <row r="97" spans="1:12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</row>
    <row r="98" spans="1:12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</row>
    <row r="99" spans="1:12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</row>
    <row r="100" spans="1:12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</row>
    <row r="101" spans="1:12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</row>
    <row r="102" spans="1:12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</row>
    <row r="103" spans="1:12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</row>
    <row r="104" spans="1:12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</row>
    <row r="105" spans="1:12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</row>
    <row r="106" spans="1:12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</row>
    <row r="107" spans="1:12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</row>
    <row r="108" spans="1:12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</row>
    <row r="109" spans="1:12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</row>
    <row r="110" spans="1:12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</row>
    <row r="111" spans="1:12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</row>
    <row r="112" spans="1:12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</row>
    <row r="113" spans="1:12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</row>
    <row r="114" spans="1:12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</row>
    <row r="115" spans="1:12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</row>
    <row r="116" spans="1:12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</row>
    <row r="117" spans="1:12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</row>
    <row r="118" spans="1:12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</row>
    <row r="119" spans="1:12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</row>
    <row r="120" spans="1:12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</row>
    <row r="121" spans="1:12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</row>
    <row r="122" spans="1:12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</row>
    <row r="123" spans="1:12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</row>
    <row r="124" spans="1:12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</row>
    <row r="125" spans="1:12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</row>
    <row r="126" spans="1:12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</row>
    <row r="127" spans="1:12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</row>
    <row r="128" spans="1:12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</row>
    <row r="129" spans="1:12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</row>
    <row r="130" spans="1:12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</row>
    <row r="131" spans="1:12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</row>
    <row r="132" spans="1:12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</row>
    <row r="133" spans="1:12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</row>
    <row r="134" spans="1:12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</row>
    <row r="135" spans="1:12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</row>
    <row r="136" spans="1:12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</row>
    <row r="137" spans="1:12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</row>
    <row r="138" spans="1:12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</row>
    <row r="139" spans="1:12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</row>
    <row r="140" spans="1:12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</row>
    <row r="141" spans="1:12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</row>
    <row r="142" spans="1:12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</row>
    <row r="143" spans="1:12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</row>
    <row r="144" spans="1:12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</row>
    <row r="145" spans="1:12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</row>
    <row r="146" spans="1:12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</row>
    <row r="147" spans="1:12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</row>
    <row r="148" spans="1:12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</row>
    <row r="149" spans="1:12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</row>
    <row r="150" spans="1:12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</row>
    <row r="151" spans="1:12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</row>
    <row r="152" spans="1:12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</row>
    <row r="153" spans="1:12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</row>
    <row r="154" spans="1:12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</row>
    <row r="155" spans="1:12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</row>
    <row r="156" spans="1:12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</row>
    <row r="157" spans="1:12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</row>
    <row r="158" spans="1:12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</row>
    <row r="159" spans="1:12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</row>
    <row r="160" spans="1:12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</row>
    <row r="161" spans="1:12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</row>
    <row r="162" spans="1:12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</row>
    <row r="163" spans="1:12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</row>
    <row r="164" spans="1:12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</row>
    <row r="165" spans="1:12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</row>
    <row r="166" spans="1:12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</row>
    <row r="167" spans="1:12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</row>
    <row r="168" spans="1:12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</row>
    <row r="169" spans="1:12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</row>
    <row r="170" spans="1:12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</row>
    <row r="171" spans="1:12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</row>
    <row r="172" spans="1:12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</row>
    <row r="173" spans="1:12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</row>
    <row r="174" spans="1:12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</row>
    <row r="175" spans="1:12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</row>
    <row r="176" spans="1:12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</row>
    <row r="177" spans="1:12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</row>
    <row r="178" spans="1:12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</row>
    <row r="179" spans="1:12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</row>
    <row r="180" spans="1:12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</row>
    <row r="181" spans="1:12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</row>
    <row r="182" spans="1:12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</row>
    <row r="183" spans="1:12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</row>
    <row r="184" spans="1:12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</row>
    <row r="185" spans="1:12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</row>
    <row r="186" spans="1:12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</row>
    <row r="187" spans="1:12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</row>
    <row r="188" spans="1:12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</row>
    <row r="189" spans="1:12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</row>
    <row r="190" spans="1:12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</row>
    <row r="191" spans="1:12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</row>
    <row r="192" spans="1:12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</row>
    <row r="193" spans="1:12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</row>
    <row r="194" spans="1:12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</row>
    <row r="195" spans="1:12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</row>
    <row r="196" spans="1:12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</row>
    <row r="197" spans="1:12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</row>
    <row r="198" spans="1:12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</row>
    <row r="199" spans="1:12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</row>
    <row r="200" spans="1:12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</row>
    <row r="201" spans="1:12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</row>
    <row r="202" spans="1:12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</row>
    <row r="203" spans="1:12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</row>
    <row r="204" spans="1:12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</row>
    <row r="205" spans="1:12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</row>
    <row r="206" spans="1:12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</row>
    <row r="207" spans="1:12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</row>
    <row r="208" spans="1:12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</row>
    <row r="209" spans="1:12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</row>
    <row r="210" spans="1:12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</row>
    <row r="211" spans="1:12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</row>
    <row r="212" spans="1:12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</row>
    <row r="213" spans="1:12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</row>
    <row r="214" spans="1:12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</row>
    <row r="215" spans="1:12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</row>
    <row r="216" spans="1:12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</row>
    <row r="217" spans="1:12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</row>
    <row r="218" spans="1:12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</row>
    <row r="219" spans="1:12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</row>
    <row r="220" spans="1:12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</row>
    <row r="221" spans="1:12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</row>
    <row r="222" spans="1:12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</row>
    <row r="223" spans="1:12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</row>
    <row r="224" spans="1:12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</row>
    <row r="225" spans="1:12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</row>
    <row r="226" spans="1:12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</row>
    <row r="227" spans="1:12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</row>
    <row r="228" spans="1:12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</row>
    <row r="229" spans="1:12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</row>
    <row r="230" spans="1:12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</row>
    <row r="231" spans="1:12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</row>
    <row r="232" spans="1:12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</row>
    <row r="233" spans="1:12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</row>
    <row r="234" spans="1:12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</row>
    <row r="235" spans="1:12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</row>
    <row r="236" spans="1:12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</row>
    <row r="237" spans="1:12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</row>
    <row r="238" spans="1:12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</row>
    <row r="239" spans="1:12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</row>
    <row r="240" spans="1:12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</row>
    <row r="241" spans="1:12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</row>
    <row r="242" spans="1:12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</row>
    <row r="243" spans="1:12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</row>
    <row r="244" spans="1:12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</row>
    <row r="245" spans="1:12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</row>
    <row r="246" spans="1:12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</row>
    <row r="247" spans="1:12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</row>
    <row r="248" spans="1:12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</row>
    <row r="249" spans="1:12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</row>
    <row r="250" spans="1:12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</row>
    <row r="251" spans="1:12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</row>
    <row r="252" spans="1:12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</row>
    <row r="253" spans="1:12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</row>
    <row r="254" spans="1:12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</row>
    <row r="255" spans="1:12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</row>
    <row r="256" spans="1:12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</row>
    <row r="257" spans="1:12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</row>
    <row r="258" spans="1:12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</row>
    <row r="259" spans="1:12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</row>
    <row r="260" spans="1:12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</row>
    <row r="261" spans="1:12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</row>
    <row r="262" spans="1:12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</row>
    <row r="263" spans="1:12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</row>
    <row r="264" spans="1:12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</row>
    <row r="265" spans="1:12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</row>
    <row r="266" spans="1:12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</row>
    <row r="267" spans="1:12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</row>
    <row r="268" spans="1:12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</row>
    <row r="269" spans="1:12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</row>
    <row r="270" spans="1:12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</row>
    <row r="271" spans="1:12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</row>
    <row r="272" spans="1:12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</row>
    <row r="273" spans="1:12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</row>
    <row r="274" spans="1:12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</row>
    <row r="275" spans="1:12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</row>
    <row r="276" spans="1:12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</row>
    <row r="277" spans="1:12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</row>
    <row r="278" spans="1:12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</row>
    <row r="279" spans="1:12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</row>
    <row r="280" spans="1:12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</row>
    <row r="281" spans="1:12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</row>
    <row r="282" spans="1:12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</row>
    <row r="283" spans="1:12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</row>
    <row r="284" spans="1:12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</row>
    <row r="285" spans="1:12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</row>
    <row r="286" spans="1:12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</row>
    <row r="287" spans="1:12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</row>
    <row r="288" spans="1:12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</row>
    <row r="289" spans="1:12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</row>
    <row r="290" spans="1:12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</row>
    <row r="291" spans="1:12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</row>
    <row r="292" spans="1:12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</row>
    <row r="293" spans="1:12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</row>
    <row r="294" spans="1:12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</row>
    <row r="295" spans="1:12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</row>
    <row r="296" spans="1:12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</row>
    <row r="297" spans="1:12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</row>
    <row r="298" spans="1:12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</row>
    <row r="299" spans="1:12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</row>
    <row r="300" spans="1:12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</row>
    <row r="301" spans="1:12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</row>
    <row r="302" spans="1:12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</row>
    <row r="303" spans="1:12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</row>
    <row r="304" spans="1:12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</row>
    <row r="305" spans="1:12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</row>
    <row r="306" spans="1:12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</row>
    <row r="307" spans="1:12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</row>
    <row r="308" spans="1:12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</row>
    <row r="309" spans="1:12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</row>
    <row r="310" spans="1:12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</row>
    <row r="311" spans="1:12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</row>
    <row r="312" spans="1:12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</row>
    <row r="313" spans="1:12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</row>
    <row r="314" spans="1:12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</row>
    <row r="315" spans="1:12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</row>
    <row r="316" spans="1:12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</row>
    <row r="317" spans="1:12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</row>
    <row r="318" spans="1:12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</row>
    <row r="319" spans="1:12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</row>
    <row r="320" spans="1:12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</row>
    <row r="321" spans="1:12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</row>
    <row r="322" spans="1:12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</row>
    <row r="323" spans="1:12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</row>
    <row r="324" spans="1:12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</row>
    <row r="325" spans="1:12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</row>
    <row r="326" spans="1:12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</row>
    <row r="327" spans="1:12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</row>
    <row r="328" spans="1:12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</row>
    <row r="329" spans="1:12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</row>
    <row r="330" spans="1:12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</row>
    <row r="331" spans="1:12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</row>
    <row r="332" spans="1:12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</row>
    <row r="333" spans="1:12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</row>
    <row r="334" spans="1:12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</row>
    <row r="335" spans="1:12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</row>
    <row r="336" spans="1:12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</row>
    <row r="337" spans="1:12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</row>
    <row r="338" spans="1:12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</row>
    <row r="339" spans="1:12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</row>
    <row r="340" spans="1:12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</row>
    <row r="341" spans="1:12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</row>
    <row r="342" spans="1:12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</row>
    <row r="343" spans="1:12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</row>
    <row r="344" spans="1:12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</row>
    <row r="345" spans="1:12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</row>
    <row r="346" spans="1:12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</row>
    <row r="347" spans="1:12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</row>
    <row r="348" spans="1:12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</row>
    <row r="349" spans="1:12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</row>
    <row r="350" spans="1:12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</row>
    <row r="351" spans="1:12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</row>
    <row r="352" spans="1:12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</row>
    <row r="353" spans="1:12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</row>
    <row r="354" spans="1:12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</row>
    <row r="355" spans="1:12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</row>
    <row r="356" spans="1:12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</row>
    <row r="357" spans="1:12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</row>
    <row r="358" spans="1:12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</row>
    <row r="359" spans="1:12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</row>
    <row r="360" spans="1:12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</row>
    <row r="361" spans="1:12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</row>
    <row r="362" spans="1:12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</row>
    <row r="363" spans="1:12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</row>
    <row r="364" spans="1:12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</row>
    <row r="365" spans="1:12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</row>
    <row r="366" spans="1:12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</row>
    <row r="367" spans="1:12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</row>
    <row r="368" spans="1:12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</row>
    <row r="369" spans="1:12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</row>
    <row r="370" spans="1:12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</row>
    <row r="371" spans="1:12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</row>
    <row r="372" spans="1:12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</row>
    <row r="373" spans="1:12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</row>
    <row r="374" spans="1:12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</row>
    <row r="375" spans="1:12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</row>
    <row r="376" spans="1:12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</row>
    <row r="377" spans="1:12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</row>
    <row r="378" spans="1:12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</row>
    <row r="379" spans="1:12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</row>
    <row r="380" spans="1:12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</row>
    <row r="381" spans="1:12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</row>
    <row r="382" spans="1:12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</row>
    <row r="383" spans="1:12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</row>
    <row r="384" spans="1:12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</row>
    <row r="385" spans="1:12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</row>
    <row r="386" spans="1:12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</row>
    <row r="387" spans="1:12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</row>
    <row r="388" spans="1:12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</row>
    <row r="389" spans="1:12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</row>
    <row r="390" spans="1:12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</row>
    <row r="391" spans="1:12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</row>
    <row r="392" spans="1:12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</row>
    <row r="393" spans="1:12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</row>
    <row r="394" spans="1:12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</row>
    <row r="395" spans="1:12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</row>
    <row r="396" spans="1:12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</row>
    <row r="397" spans="1:12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</row>
    <row r="398" spans="1:12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</row>
    <row r="399" spans="1:12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</row>
    <row r="400" spans="1:12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</row>
  </sheetData>
  <mergeCells count="1">
    <mergeCell ref="A1:L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1B09D7A2E40C346A67FA198FA39A683" ma:contentTypeVersion="0" ma:contentTypeDescription="Umožňuje vytvoriť nový dokument." ma:contentTypeScope="" ma:versionID="ff1d264fd39f2ddc8a4ad403948155f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ae51b23ceac873071d642d5069d117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5115A0-0C77-4C2A-BE45-D2E0FA2128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099552-CC3A-49B8-8729-542EA8DA2DD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DC0D31-8DC9-42BE-A12B-59B0C6834A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Pracovný výkaz</vt:lpstr>
      <vt:lpstr>Návod na používanie PV</vt:lpstr>
      <vt:lpstr>'Pracovný výkaz'!Oblasť_tlače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jr</dc:creator>
  <cp:lastModifiedBy>Vladimír Bořík</cp:lastModifiedBy>
  <cp:lastPrinted>2018-11-21T07:20:20Z</cp:lastPrinted>
  <dcterms:created xsi:type="dcterms:W3CDTF">2018-06-08T08:53:29Z</dcterms:created>
  <dcterms:modified xsi:type="dcterms:W3CDTF">2018-11-28T10:01:55Z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0x010100C1B09D7A2E40C346A67FA198FA39A683</vt:lpwstr>
  </property>
</Properties>
</file>